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ZNET~1\AppData\Local\Temp\notesC7A056\"/>
    </mc:Choice>
  </mc:AlternateContent>
  <bookViews>
    <workbookView xWindow="-90" yWindow="-90" windowWidth="19320" windowHeight="6465" tabRatio="378" firstSheet="1" activeTab="1"/>
  </bookViews>
  <sheets>
    <sheet name="бюджет прил 2" sheetId="1" r:id="rId1"/>
    <sheet name="Прогноз прил 3" sheetId="4" r:id="rId2"/>
  </sheets>
  <definedNames>
    <definedName name="_Hlk331752892" localSheetId="1">'Прогноз прил 3'!$B$67</definedName>
    <definedName name="_xlnm.Print_Titles" localSheetId="0">'бюджет прил 2'!$11:$12</definedName>
    <definedName name="_xlnm.Print_Titles" localSheetId="1">'Прогноз прил 3'!$5:$7</definedName>
    <definedName name="_xlnm.Print_Area" localSheetId="0">'бюджет прил 2'!$A$1:$M$80</definedName>
    <definedName name="_xlnm.Print_Area" localSheetId="1">'Прогноз прил 3'!$A$1:$M$74</definedName>
  </definedNames>
  <calcPr calcId="152511"/>
</workbook>
</file>

<file path=xl/calcChain.xml><?xml version="1.0" encoding="utf-8"?>
<calcChain xmlns="http://schemas.openxmlformats.org/spreadsheetml/2006/main">
  <c r="I61" i="4" l="1"/>
  <c r="I59" i="4" s="1"/>
  <c r="E58" i="4"/>
  <c r="E55" i="4"/>
  <c r="H28" i="4"/>
  <c r="I28" i="4" l="1"/>
  <c r="F67" i="4"/>
  <c r="G67" i="4"/>
  <c r="H13" i="4" l="1"/>
  <c r="G13" i="4"/>
  <c r="M13" i="4" s="1"/>
  <c r="F13" i="4"/>
  <c r="G64" i="4"/>
  <c r="H64" i="4"/>
  <c r="I64" i="4"/>
  <c r="J64" i="4"/>
  <c r="K64" i="4"/>
  <c r="L64" i="4"/>
  <c r="F64" i="4"/>
  <c r="G61" i="4"/>
  <c r="H61" i="4"/>
  <c r="J61" i="4"/>
  <c r="K61" i="4"/>
  <c r="L61" i="4"/>
  <c r="F61" i="4"/>
  <c r="F66" i="4"/>
  <c r="G66" i="4"/>
  <c r="H66" i="4"/>
  <c r="I66" i="4"/>
  <c r="J66" i="4"/>
  <c r="K66" i="4"/>
  <c r="L66" i="4"/>
  <c r="E66" i="4"/>
  <c r="M78" i="1"/>
  <c r="F11" i="4"/>
  <c r="E13" i="4"/>
  <c r="M68" i="4"/>
  <c r="H11" i="4"/>
  <c r="I11" i="4"/>
  <c r="J11" i="4"/>
  <c r="K11" i="4"/>
  <c r="G11" i="4"/>
  <c r="H9" i="4"/>
  <c r="I9" i="4"/>
  <c r="J9" i="4"/>
  <c r="K9" i="4"/>
  <c r="L9" i="4"/>
  <c r="G9" i="4"/>
  <c r="F15" i="4"/>
  <c r="M15" i="4" s="1"/>
  <c r="F9" i="4"/>
  <c r="H43" i="4"/>
  <c r="I43" i="4"/>
  <c r="J43" i="4"/>
  <c r="K43" i="4"/>
  <c r="L43" i="4"/>
  <c r="G43" i="4"/>
  <c r="M43" i="4" s="1"/>
  <c r="M47" i="4"/>
  <c r="G18" i="4"/>
  <c r="G12" i="4" s="1"/>
  <c r="H18" i="4"/>
  <c r="H12" i="4" s="1"/>
  <c r="I18" i="4"/>
  <c r="I12" i="4"/>
  <c r="J18" i="4"/>
  <c r="J12" i="4"/>
  <c r="K18" i="4"/>
  <c r="K12" i="4"/>
  <c r="L18" i="4"/>
  <c r="L12" i="4"/>
  <c r="F18" i="4"/>
  <c r="E9" i="4"/>
  <c r="M9" i="4" s="1"/>
  <c r="M63" i="4"/>
  <c r="F28" i="1"/>
  <c r="F27" i="1" s="1"/>
  <c r="F14" i="1"/>
  <c r="F13" i="1" s="1"/>
  <c r="F20" i="4"/>
  <c r="F16" i="4" s="1"/>
  <c r="G28" i="1"/>
  <c r="G27" i="1" s="1"/>
  <c r="G26" i="1" s="1"/>
  <c r="H28" i="1"/>
  <c r="H27" i="1" s="1"/>
  <c r="H14" i="1"/>
  <c r="H13" i="1" s="1"/>
  <c r="H26" i="1"/>
  <c r="G20" i="4"/>
  <c r="G19" i="4" s="1"/>
  <c r="H20" i="4"/>
  <c r="H19" i="4" s="1"/>
  <c r="M24" i="4"/>
  <c r="F23" i="4"/>
  <c r="M42" i="4"/>
  <c r="L38" i="4"/>
  <c r="K38" i="4"/>
  <c r="J38" i="4"/>
  <c r="I38" i="4"/>
  <c r="H38" i="4"/>
  <c r="G38" i="4"/>
  <c r="F38" i="4"/>
  <c r="M62" i="4"/>
  <c r="L59" i="4"/>
  <c r="K59" i="4"/>
  <c r="J59" i="4"/>
  <c r="H59" i="4"/>
  <c r="G59" i="4"/>
  <c r="M58" i="4"/>
  <c r="M57" i="4"/>
  <c r="M56" i="4"/>
  <c r="M55" i="4"/>
  <c r="M54" i="4"/>
  <c r="E53" i="4"/>
  <c r="M53" i="4"/>
  <c r="M52" i="4"/>
  <c r="M51" i="4"/>
  <c r="M49" i="4"/>
  <c r="M37" i="4"/>
  <c r="M33" i="4" s="1"/>
  <c r="L33" i="4"/>
  <c r="K33" i="4"/>
  <c r="J33" i="4"/>
  <c r="I33" i="4"/>
  <c r="H33" i="4"/>
  <c r="G33" i="4"/>
  <c r="F33" i="4"/>
  <c r="G28" i="4"/>
  <c r="F28" i="4"/>
  <c r="F12" i="4"/>
  <c r="E12" i="4"/>
  <c r="L11" i="4"/>
  <c r="E11" i="4"/>
  <c r="M11" i="4" s="1"/>
  <c r="E79" i="1"/>
  <c r="M79" i="1" s="1"/>
  <c r="E33" i="1"/>
  <c r="E50" i="4"/>
  <c r="M45" i="1"/>
  <c r="E20" i="1"/>
  <c r="E25" i="1"/>
  <c r="M25" i="1"/>
  <c r="E24" i="1"/>
  <c r="M24" i="1"/>
  <c r="E23" i="1"/>
  <c r="M23" i="1"/>
  <c r="E22" i="1"/>
  <c r="M22" i="1"/>
  <c r="E21" i="1"/>
  <c r="M21" i="1"/>
  <c r="E19" i="1"/>
  <c r="E18" i="1"/>
  <c r="M18" i="1" s="1"/>
  <c r="E17" i="1"/>
  <c r="M17" i="1" s="1"/>
  <c r="E16" i="1"/>
  <c r="M16" i="1" s="1"/>
  <c r="E15" i="1"/>
  <c r="M15" i="1" s="1"/>
  <c r="M75" i="1"/>
  <c r="M35" i="1"/>
  <c r="M36" i="1"/>
  <c r="M37" i="1"/>
  <c r="M38" i="1"/>
  <c r="M39" i="1"/>
  <c r="M40" i="1"/>
  <c r="M41" i="1"/>
  <c r="M42" i="1"/>
  <c r="M43" i="1"/>
  <c r="M44" i="1"/>
  <c r="M47" i="1"/>
  <c r="M48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6" i="1"/>
  <c r="M77" i="1"/>
  <c r="M34" i="1"/>
  <c r="M30" i="1"/>
  <c r="M31" i="1"/>
  <c r="I28" i="1"/>
  <c r="I27" i="1" s="1"/>
  <c r="I14" i="1" s="1"/>
  <c r="I13" i="1" s="1"/>
  <c r="I20" i="4"/>
  <c r="I19" i="4" s="1"/>
  <c r="J28" i="1"/>
  <c r="J20" i="4"/>
  <c r="J19" i="4" s="1"/>
  <c r="K28" i="1"/>
  <c r="K27" i="1" s="1"/>
  <c r="L28" i="1"/>
  <c r="L27" i="1" s="1"/>
  <c r="M19" i="1"/>
  <c r="M20" i="1"/>
  <c r="E46" i="1"/>
  <c r="M46" i="1"/>
  <c r="M74" i="1"/>
  <c r="E49" i="1"/>
  <c r="M49" i="1" s="1"/>
  <c r="F33" i="1"/>
  <c r="G33" i="1"/>
  <c r="H33" i="1"/>
  <c r="I33" i="1"/>
  <c r="J33" i="1"/>
  <c r="K33" i="1"/>
  <c r="L33" i="1"/>
  <c r="J28" i="4"/>
  <c r="K28" i="4"/>
  <c r="L28" i="4"/>
  <c r="M32" i="4"/>
  <c r="M18" i="4" s="1"/>
  <c r="M28" i="4"/>
  <c r="M38" i="4"/>
  <c r="M33" i="1"/>
  <c r="F19" i="4"/>
  <c r="H16" i="4"/>
  <c r="I26" i="1"/>
  <c r="F26" i="1"/>
  <c r="H14" i="4" l="1"/>
  <c r="I16" i="4"/>
  <c r="I14" i="4" s="1"/>
  <c r="J27" i="1"/>
  <c r="J14" i="1" s="1"/>
  <c r="J13" i="1" s="1"/>
  <c r="M50" i="4"/>
  <c r="M48" i="4" s="1"/>
  <c r="E14" i="1"/>
  <c r="E67" i="4"/>
  <c r="M67" i="4" s="1"/>
  <c r="F10" i="4"/>
  <c r="F8" i="4" s="1"/>
  <c r="L20" i="4"/>
  <c r="L19" i="4" s="1"/>
  <c r="M28" i="1"/>
  <c r="K20" i="4"/>
  <c r="K19" i="4" s="1"/>
  <c r="M19" i="4" s="1"/>
  <c r="M23" i="4"/>
  <c r="M66" i="4"/>
  <c r="L26" i="1"/>
  <c r="L14" i="1"/>
  <c r="L13" i="1" s="1"/>
  <c r="K26" i="1"/>
  <c r="K14" i="1"/>
  <c r="K13" i="1" s="1"/>
  <c r="J26" i="1"/>
  <c r="M64" i="4"/>
  <c r="F14" i="4"/>
  <c r="J16" i="4"/>
  <c r="I10" i="4"/>
  <c r="I8" i="4" s="1"/>
  <c r="E48" i="4"/>
  <c r="F59" i="4"/>
  <c r="M61" i="4"/>
  <c r="M59" i="4" s="1"/>
  <c r="G16" i="4"/>
  <c r="G14" i="4" s="1"/>
  <c r="M12" i="4"/>
  <c r="G14" i="1"/>
  <c r="G13" i="1" s="1"/>
  <c r="H10" i="4"/>
  <c r="H8" i="4" s="1"/>
  <c r="E13" i="1"/>
  <c r="G10" i="4" l="1"/>
  <c r="G8" i="4" s="1"/>
  <c r="M27" i="1"/>
  <c r="M26" i="1" s="1"/>
  <c r="E10" i="4"/>
  <c r="M20" i="4"/>
  <c r="L16" i="4"/>
  <c r="L10" i="4" s="1"/>
  <c r="L8" i="4" s="1"/>
  <c r="K16" i="4"/>
  <c r="K10" i="4" s="1"/>
  <c r="K8" i="4" s="1"/>
  <c r="L14" i="4"/>
  <c r="M14" i="1"/>
  <c r="K14" i="4"/>
  <c r="J14" i="4"/>
  <c r="J10" i="4"/>
  <c r="J8" i="4" s="1"/>
  <c r="M13" i="1"/>
  <c r="M14" i="4" l="1"/>
  <c r="M16" i="4"/>
  <c r="E8" i="4"/>
  <c r="M10" i="4"/>
  <c r="M8" i="4" l="1"/>
</calcChain>
</file>

<file path=xl/sharedStrings.xml><?xml version="1.0" encoding="utf-8"?>
<sst xmlns="http://schemas.openxmlformats.org/spreadsheetml/2006/main" count="242" uniqueCount="108">
  <si>
    <t>Статус</t>
  </si>
  <si>
    <t>Главный распорядитель бюджетных средств</t>
  </si>
  <si>
    <t>Итого</t>
  </si>
  <si>
    <t>всего</t>
  </si>
  <si>
    <t>департамент энергетики и газификации Кировской области</t>
  </si>
  <si>
    <t>департамент по вопросам внутренней и информационной политики Кировской области</t>
  </si>
  <si>
    <t>департамент образования Кировской области</t>
  </si>
  <si>
    <t>департамент здравоохранения Кировской области</t>
  </si>
  <si>
    <t>департамент социального развития Кировской области</t>
  </si>
  <si>
    <t>департамент культуры Кировской области</t>
  </si>
  <si>
    <t>управление по делам архивов Кировской области</t>
  </si>
  <si>
    <t>администрация Правительства Кировской области</t>
  </si>
  <si>
    <t>департамент лесного хозяйства Кировской области</t>
  </si>
  <si>
    <t>департамент по организационному обеспечению деятельности мировых судей Кировской области</t>
  </si>
  <si>
    <t>управление государственной службы занятости Кировской области</t>
  </si>
  <si>
    <t>управление записи актов гражданского состояния (ЗАГС) Кировской области</t>
  </si>
  <si>
    <t>государственные заказчики</t>
  </si>
  <si>
    <t>Совершенствование энергетического менеджмента</t>
  </si>
  <si>
    <t>Организация повышения квалификации руководителей, специалистов ОГВ, областных ГУ по курсу «Энергосбережение и повышение энергетической эффективности»</t>
  </si>
  <si>
    <t>Предоставление физическим лицам, организациям, ОГВ, органам местного самоуправления информации о требованиях законодательства об энергосбережении и о повышении энергетической эффективности и о ходе реализации его положений путем её представления оператору государственной информационной системы в области энергосбережения и повышения энергетической эффективности и размещения в сети Интернет</t>
  </si>
  <si>
    <t>Сокращение бюджетных расходов на потребление ЭР</t>
  </si>
  <si>
    <t>Организация проведения энергетических обследований в областных ГУ</t>
  </si>
  <si>
    <t>управление государственной службы занятости населения Кировской области</t>
  </si>
  <si>
    <t>Установка приборов учета расхода энергетических ресурсов в бюджетных учреждениях</t>
  </si>
  <si>
    <t>Реализация программ по энергосбережению по итогам проведенных энергетических обследований</t>
  </si>
  <si>
    <t>Предоставление грантов местным бюджетам из областного бюджета на проекты по внедрению технологий по повышению эффективности потребления ЭР на объектах муниципальной собственности</t>
  </si>
  <si>
    <t>Областная целевая программа</t>
  </si>
  <si>
    <t xml:space="preserve">Областная целевая программа  </t>
  </si>
  <si>
    <t xml:space="preserve">«Газификация Кировской области» </t>
  </si>
  <si>
    <t>«Осуществление функций заказчика по проектированию, строительству и реконструкции объектов инженерной инфраструктуры Кировской области»</t>
  </si>
  <si>
    <t>Ведомственная целевая  программа</t>
  </si>
  <si>
    <t>Отдельное мероприятие</t>
  </si>
  <si>
    <t>2017
 год</t>
  </si>
  <si>
    <t>2018
 год</t>
  </si>
  <si>
    <t>2019
 год</t>
  </si>
  <si>
    <t>2020
 год</t>
  </si>
  <si>
    <t>№
 п/п</t>
  </si>
  <si>
    <t>Подпрограмма</t>
  </si>
  <si>
    <t xml:space="preserve">«Газификация Кировской области» на 2013 – 2017 годы </t>
  </si>
  <si>
    <t>2.1</t>
  </si>
  <si>
    <t>2.2</t>
  </si>
  <si>
    <t>Наименование Государственной программы, подпрограммы, ведомственной целевой программы, отдельного мероприятия</t>
  </si>
  <si>
    <t>Приложение № 2</t>
  </si>
  <si>
    <t>к Государственной программе</t>
  </si>
  <si>
    <t>«Обеспечение создания условий для реализации Государственной программы»</t>
  </si>
  <si>
    <t xml:space="preserve">«Энергосбережение и повышение энергетической эффективности в Кировской области»
 на 2010 – 2020 годы
</t>
  </si>
  <si>
    <t>год</t>
  </si>
  <si>
    <t>Государственная программа</t>
  </si>
  <si>
    <t>федеральный бюджет</t>
  </si>
  <si>
    <t>областной бюджет</t>
  </si>
  <si>
    <t>местный бюджет</t>
  </si>
  <si>
    <t>иные внебюджетные источники</t>
  </si>
  <si>
    <t>кредитные средства</t>
  </si>
  <si>
    <t xml:space="preserve">Подпрограмма  </t>
  </si>
  <si>
    <t>«Энергосбережение и повышение энергетической эффективности в Кировской области»</t>
  </si>
  <si>
    <t xml:space="preserve">иные внебюджетные источники  </t>
  </si>
  <si>
    <t>1.1</t>
  </si>
  <si>
    <t>1.2</t>
  </si>
  <si>
    <t>1.3</t>
  </si>
  <si>
    <t>1.4</t>
  </si>
  <si>
    <t xml:space="preserve">всего </t>
  </si>
  <si>
    <t>Ведомственная целевая программа</t>
  </si>
  <si>
    <t>1.5</t>
  </si>
  <si>
    <t>2013
 год
(факт)</t>
  </si>
  <si>
    <t>год
(факт)</t>
  </si>
  <si>
    <t>Расходы (прогноз, факт), тыс. рублей</t>
  </si>
  <si>
    <t>«Совершенствование энергетического менеджмента»</t>
  </si>
  <si>
    <t>«Реализация программ по энергосбережению, в том числе по итогам проведенных энергетических обследований»</t>
  </si>
  <si>
    <t>№          п/п</t>
  </si>
  <si>
    <t>«Реализация мероприятий по повышению эффективности потребления ЭР за счет внебюджетных средств, предоставленных в виде целевых займов»</t>
  </si>
  <si>
    <t>«Реализация программ по энергосбережению и повышению энергетической эффективности организациями, осуществляющими регулируемые виды деятельности»</t>
  </si>
  <si>
    <t>«Реализация мероприятий по повышению эффективности потребления ЭР в потребительском секторе»</t>
  </si>
  <si>
    <t>организация повышения квалификации руководителей, специалистов ОГВ, ОГУ по курсу «Энергосбережение и повышение энергетической эффективности»</t>
  </si>
  <si>
    <t>1.6</t>
  </si>
  <si>
    <t>«Проведение экспертизы программ по энергосбережению и повышению энергетической эффективности организаций, осуществляющих регулируемые виды деятельности»</t>
  </si>
  <si>
    <t>министерство промышленности и энергетики Кировской области</t>
  </si>
  <si>
    <t>министерство промышленности и энергетики Кировской области, органы местного самоуправления</t>
  </si>
  <si>
    <t>«Строительство объектов газозаправочной инфраструктуры в Кировской области»</t>
  </si>
  <si>
    <t>2014
 год
(факт)</t>
  </si>
  <si>
    <t>2015
 год
(факт)</t>
  </si>
  <si>
    <t>«Предоставление субсидий оператору по закупкам топлива для отопления жилищного фонда и объектов социальной сферы»</t>
  </si>
  <si>
    <t>ИЗМЕНЕНИЯ В РАСХОДАХ
на реализацию Государственной программы за счет средств областного бюджета</t>
  </si>
  <si>
    <t>2016
 год
(факт)</t>
  </si>
  <si>
    <t>Государственная
программа</t>
  </si>
  <si>
    <t>Приложение № 3
Приложение № 3
к Государственной программе</t>
  </si>
  <si>
    <t xml:space="preserve"> РЕСУРСНОЕ ОБЕСПЕЧЕНИЕ
реализации Государственной программы  за счет всех источников финансирования</t>
  </si>
  <si>
    <t>«Энергосбережение и повышение энергетической эффективности в Кировской области»
 на 2014 – 2020 годы</t>
  </si>
  <si>
    <t xml:space="preserve">«Энергоэффективность и развитие энергетики»
на 2013 – 2020 годы </t>
  </si>
  <si>
    <t>итого</t>
  </si>
  <si>
    <t>предоставление физическим лицам, организациям, ОГВ, органам местного самоуправления информации о требованиях законодательства об энергосбережении и о повышении энергетической эффективности и о ходе реализации его положений путем ее представления оператору государственной информационной системы в области энергосбережения и повышения энергетической эффективности и размещения в информационно-телекоммуникационной сети «Интернет»</t>
  </si>
  <si>
    <t>«Энергоэффективность и развитие энергетики» на 2013 – 2020 годы</t>
  </si>
  <si>
    <t>Источник финансирования</t>
  </si>
  <si>
    <t>министерство  энергетики и жилищно-коммунального хозяйства Кировской области &lt;1&gt;</t>
  </si>
  <si>
    <t>X</t>
  </si>
  <si>
    <r>
      <t>министерство  энергетики и жилищно-коммунального хозяйства Кировской области</t>
    </r>
    <r>
      <rPr>
        <vertAlign val="superscript"/>
        <sz val="19"/>
        <rFont val="Times New Roman"/>
        <family val="1"/>
        <charset val="204"/>
      </rPr>
      <t xml:space="preserve"> 1</t>
    </r>
  </si>
  <si>
    <r>
      <t xml:space="preserve">министерство внутренней и информационной политики Кировской области </t>
    </r>
    <r>
      <rPr>
        <vertAlign val="superscript"/>
        <sz val="19"/>
        <rFont val="Times New Roman"/>
        <family val="1"/>
        <charset val="204"/>
      </rPr>
      <t>4</t>
    </r>
  </si>
  <si>
    <r>
      <t xml:space="preserve">министерство образования Кировской области </t>
    </r>
    <r>
      <rPr>
        <vertAlign val="superscript"/>
        <sz val="19"/>
        <rFont val="Times New Roman"/>
        <family val="1"/>
        <charset val="204"/>
      </rPr>
      <t>5</t>
    </r>
  </si>
  <si>
    <r>
      <t xml:space="preserve">министерство здравоохранения Кировской области </t>
    </r>
    <r>
      <rPr>
        <vertAlign val="superscript"/>
        <sz val="19"/>
        <rFont val="Times New Roman"/>
        <family val="1"/>
        <charset val="204"/>
      </rPr>
      <t>5</t>
    </r>
  </si>
  <si>
    <r>
      <t xml:space="preserve">министерство социального развития Кировской области </t>
    </r>
    <r>
      <rPr>
        <vertAlign val="superscript"/>
        <sz val="19"/>
        <rFont val="Times New Roman"/>
        <family val="1"/>
        <charset val="204"/>
      </rPr>
      <t>2</t>
    </r>
  </si>
  <si>
    <r>
      <t xml:space="preserve">министерство культуры Кировской области </t>
    </r>
    <r>
      <rPr>
        <vertAlign val="superscript"/>
        <sz val="19"/>
        <rFont val="Times New Roman"/>
        <family val="1"/>
        <charset val="204"/>
      </rPr>
      <t>3</t>
    </r>
  </si>
  <si>
    <r>
      <t xml:space="preserve">министерство лесного хозяйства Кировской области </t>
    </r>
    <r>
      <rPr>
        <vertAlign val="superscript"/>
        <sz val="19"/>
        <rFont val="Times New Roman"/>
        <family val="1"/>
        <charset val="204"/>
      </rPr>
      <t>4</t>
    </r>
  </si>
  <si>
    <r>
      <t xml:space="preserve">министерство юстиции Кировской области </t>
    </r>
    <r>
      <rPr>
        <vertAlign val="superscript"/>
        <sz val="19"/>
        <rFont val="Times New Roman"/>
        <family val="1"/>
        <charset val="204"/>
      </rPr>
      <t>6</t>
    </r>
  </si>
  <si>
    <r>
      <t xml:space="preserve">министерство  энергетики и жилищно-коммунального хозяйства Кировской области </t>
    </r>
    <r>
      <rPr>
        <vertAlign val="superscript"/>
        <sz val="19"/>
        <rFont val="Times New Roman"/>
        <family val="1"/>
        <charset val="204"/>
      </rPr>
      <t>1</t>
    </r>
  </si>
  <si>
    <r>
      <t xml:space="preserve">министерство энергетики и жилищно-коммунального хозяйства Кировской области </t>
    </r>
    <r>
      <rPr>
        <vertAlign val="superscript"/>
        <sz val="19"/>
        <rFont val="Times New Roman"/>
        <family val="1"/>
        <charset val="204"/>
      </rPr>
      <t>1</t>
    </r>
  </si>
  <si>
    <r>
      <rPr>
        <vertAlign val="superscript"/>
        <sz val="19"/>
        <rFont val="Times New Roman"/>
        <family val="1"/>
        <charset val="204"/>
      </rPr>
      <t>1</t>
    </r>
    <r>
      <rPr>
        <sz val="19"/>
        <rFont val="Times New Roman"/>
        <family val="1"/>
        <charset val="204"/>
      </rPr>
      <t xml:space="preserve">Главный распорядитель бюджетных средств  до 03.08.2015 – департамент энергетики и газификации Кировской области, с 03.08.2015 по 22.11.2017  –   министерство промышленности и энергетики Кировской области.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vertAlign val="superscript"/>
        <sz val="19"/>
        <rFont val="Times New Roman"/>
        <family val="1"/>
        <charset val="204"/>
      </rPr>
      <t>2</t>
    </r>
    <r>
      <rPr>
        <sz val="19"/>
        <rFont val="Times New Roman"/>
        <family val="1"/>
        <charset val="204"/>
      </rPr>
      <t xml:space="preserve">Главный распорядитель бюджетных средств до 15.06.2015 – департамент социального развития Кировской области.                                                                                                                                                                                                                          </t>
    </r>
    <r>
      <rPr>
        <vertAlign val="superscript"/>
        <sz val="19"/>
        <rFont val="Times New Roman"/>
        <family val="1"/>
        <charset val="204"/>
      </rPr>
      <t>3</t>
    </r>
    <r>
      <rPr>
        <sz val="19"/>
        <rFont val="Times New Roman"/>
        <family val="1"/>
        <charset val="204"/>
      </rPr>
      <t xml:space="preserve">Главный распорядитель бюджетных средств до 24.06.2015 –  департамент культуры Кировской области, управление по делам архивов Кировской области.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vertAlign val="superscript"/>
        <sz val="19"/>
        <rFont val="Times New Roman"/>
        <family val="1"/>
        <charset val="204"/>
      </rPr>
      <t>4</t>
    </r>
    <r>
      <rPr>
        <sz val="19"/>
        <rFont val="Times New Roman"/>
        <family val="1"/>
        <charset val="204"/>
      </rPr>
      <t xml:space="preserve">Главный распорядитель бюджетных средств до 25.06.2015 –  департамент по вопросам внутренней и информационной политики Кировской области, департамент лесного хозяйства Кировской области.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vertAlign val="superscript"/>
        <sz val="19"/>
        <rFont val="Times New Roman"/>
        <family val="1"/>
        <charset val="204"/>
      </rPr>
      <t>5</t>
    </r>
    <r>
      <rPr>
        <sz val="19"/>
        <rFont val="Times New Roman"/>
        <family val="1"/>
        <charset val="204"/>
      </rPr>
      <t xml:space="preserve">Главный распорядитель бюджетных средств до 01.07.2015 – департамент образования Кировской области, департамент здравоохранения Кировской области.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vertAlign val="superscript"/>
        <sz val="19"/>
        <rFont val="Times New Roman"/>
        <family val="1"/>
        <charset val="204"/>
      </rPr>
      <t>6</t>
    </r>
    <r>
      <rPr>
        <sz val="19"/>
        <rFont val="Times New Roman"/>
        <family val="1"/>
        <charset val="204"/>
      </rPr>
      <t xml:space="preserve">Главный распорядитель бюджетных средств до 09.06.2015 –  департамент по организационному обеспечению деятельности мировых судей Кировской области, управление записи актов гражданского состояния (ЗАГС) Кировской области.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</si>
  <si>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«Энергосбережение и повышение энергетической эффективности в Кировской области» на 2014 –                 2020 годы</t>
  </si>
  <si>
    <t>«Газификация Кировской области» на 2013 –            2017 годы</t>
  </si>
  <si>
    <t>в том числе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</si>
</sst>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sz val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9"/>
      <name val="Times New Roman"/>
      <family val="1"/>
      <charset val="204"/>
    </font>
    <font>
      <sz val="19"/>
      <color indexed="8"/>
      <name val="Times New Roman"/>
      <family val="1"/>
      <charset val="204"/>
    </font>
    <font>
      <sz val="19"/>
      <color theme="1"/>
      <name val="Calibri"/>
      <family val="2"/>
      <charset val="204"/>
      <scheme val="minor"/>
    </font>
    <font>
      <b/>
      <sz val="19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b/>
      <sz val="19"/>
      <color indexed="8"/>
      <name val="Calibri"/>
      <family val="2"/>
      <charset val="204"/>
    </font>
    <font>
      <sz val="19"/>
      <color theme="1"/>
      <name val="Times New Roman"/>
      <family val="1"/>
      <charset val="204"/>
    </font>
    <font>
      <vertAlign val="superscript"/>
      <sz val="1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Fill="1"/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left" vertical="top" wrapText="1" indent="5"/>
      <protection locked="0"/>
    </xf>
    <xf numFmtId="0" fontId="0" fillId="0" borderId="0" xfId="0" applyFill="1" applyProtection="1">
      <protection locked="0"/>
    </xf>
    <xf numFmtId="0" fontId="3" fillId="0" borderId="0" xfId="0" applyFont="1" applyFill="1" applyAlignment="1" applyProtection="1">
      <alignment vertical="top" wrapText="1"/>
      <protection locked="0"/>
    </xf>
    <xf numFmtId="164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left" wrapText="1" indent="5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left" vertical="top" wrapText="1"/>
      <protection locked="0"/>
    </xf>
    <xf numFmtId="0" fontId="3" fillId="0" borderId="0" xfId="0" applyFont="1" applyFill="1" applyAlignment="1" applyProtection="1">
      <alignment horizontal="left" vertical="top" wrapText="1" indent="5"/>
      <protection locked="0"/>
    </xf>
    <xf numFmtId="0" fontId="4" fillId="0" borderId="0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left" vertical="top" wrapText="1" indent="5"/>
      <protection locked="0"/>
    </xf>
    <xf numFmtId="0" fontId="3" fillId="0" borderId="0" xfId="0" applyFont="1" applyFill="1" applyAlignment="1" applyProtection="1">
      <alignment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Fill="1" applyBorder="1" applyAlignment="1" applyProtection="1">
      <alignment horizontal="center" vertical="top" wrapText="1"/>
    </xf>
    <xf numFmtId="2" fontId="11" fillId="0" borderId="1" xfId="0" applyNumberFormat="1" applyFont="1" applyFill="1" applyBorder="1" applyAlignment="1" applyProtection="1">
      <alignment horizontal="center" vertical="center" wrapText="1"/>
    </xf>
    <xf numFmtId="2" fontId="10" fillId="0" borderId="1" xfId="0" applyNumberFormat="1" applyFont="1" applyFill="1" applyBorder="1" applyAlignment="1" applyProtection="1">
      <alignment horizontal="center" vertical="top" wrapText="1"/>
      <protection locked="0"/>
    </xf>
    <xf numFmtId="2" fontId="11" fillId="0" borderId="1" xfId="0" applyNumberFormat="1" applyFont="1" applyFill="1" applyBorder="1" applyAlignment="1" applyProtection="1">
      <alignment horizontal="center" vertical="top" wrapText="1"/>
      <protection locked="0"/>
    </xf>
    <xf numFmtId="2" fontId="11" fillId="0" borderId="1" xfId="0" applyNumberFormat="1" applyFont="1" applyFill="1" applyBorder="1" applyAlignment="1" applyProtection="1">
      <alignment horizontal="center" vertical="top"/>
      <protection locked="0"/>
    </xf>
    <xf numFmtId="0" fontId="11" fillId="0" borderId="1" xfId="0" applyFont="1" applyFill="1" applyBorder="1" applyAlignment="1" applyProtection="1">
      <alignment horizontal="left" vertical="top" wrapText="1"/>
      <protection locked="0"/>
    </xf>
    <xf numFmtId="0" fontId="11" fillId="0" borderId="1" xfId="0" applyFont="1" applyFill="1" applyBorder="1" applyAlignment="1" applyProtection="1">
      <alignment horizontal="left" vertical="top"/>
      <protection locked="0"/>
    </xf>
    <xf numFmtId="2" fontId="11" fillId="0" borderId="1" xfId="0" applyNumberFormat="1" applyFont="1" applyFill="1" applyBorder="1" applyAlignment="1" applyProtection="1">
      <alignment horizontal="center" vertical="top"/>
    </xf>
    <xf numFmtId="2" fontId="11" fillId="0" borderId="1" xfId="0" applyNumberFormat="1" applyFont="1" applyFill="1" applyBorder="1" applyAlignment="1" applyProtection="1">
      <alignment horizontal="center" vertical="top" wrapText="1"/>
    </xf>
    <xf numFmtId="0" fontId="10" fillId="0" borderId="1" xfId="0" applyFont="1" applyFill="1" applyBorder="1" applyAlignment="1" applyProtection="1">
      <alignment horizontal="left" vertical="top" wrapText="1"/>
      <protection locked="0"/>
    </xf>
    <xf numFmtId="0" fontId="11" fillId="0" borderId="1" xfId="0" applyFont="1" applyFill="1" applyBorder="1" applyAlignment="1" applyProtection="1">
      <alignment vertical="top" wrapText="1"/>
      <protection locked="0"/>
    </xf>
    <xf numFmtId="49" fontId="10" fillId="0" borderId="1" xfId="0" applyNumberFormat="1" applyFont="1" applyFill="1" applyBorder="1" applyAlignment="1" applyProtection="1">
      <alignment horizontal="center" vertical="top" wrapText="1"/>
      <protection locked="0"/>
    </xf>
    <xf numFmtId="0" fontId="11" fillId="0" borderId="1" xfId="0" applyFont="1" applyFill="1" applyBorder="1" applyAlignment="1" applyProtection="1">
      <alignment horizontal="left" vertical="center"/>
      <protection locked="0"/>
    </xf>
    <xf numFmtId="0" fontId="10" fillId="0" borderId="1" xfId="0" applyFont="1" applyFill="1" applyBorder="1" applyAlignment="1" applyProtection="1">
      <alignment horizontal="justify" vertical="top" wrapText="1"/>
      <protection locked="0"/>
    </xf>
    <xf numFmtId="0" fontId="13" fillId="0" borderId="1" xfId="0" applyFont="1" applyFill="1" applyBorder="1" applyAlignment="1" applyProtection="1">
      <alignment horizontal="justify" vertical="top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1" fontId="11" fillId="0" borderId="1" xfId="0" applyNumberFormat="1" applyFont="1" applyFill="1" applyBorder="1" applyAlignment="1" applyProtection="1">
      <alignment horizontal="center" vertical="top"/>
      <protection locked="0"/>
    </xf>
    <xf numFmtId="2" fontId="1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0" fillId="0" borderId="2" xfId="0" applyFont="1" applyFill="1" applyBorder="1" applyAlignment="1" applyProtection="1">
      <alignment vertical="top" wrapText="1"/>
      <protection locked="0"/>
    </xf>
    <xf numFmtId="0" fontId="11" fillId="0" borderId="4" xfId="0" applyFont="1" applyFill="1" applyBorder="1" applyAlignment="1" applyProtection="1">
      <alignment horizontal="center" vertical="top" wrapText="1"/>
      <protection locked="0"/>
    </xf>
    <xf numFmtId="0" fontId="10" fillId="0" borderId="0" xfId="0" applyFont="1" applyFill="1" applyBorder="1" applyAlignment="1" applyProtection="1">
      <alignment horizontal="center" vertical="top" wrapText="1"/>
      <protection locked="0"/>
    </xf>
    <xf numFmtId="0" fontId="10" fillId="0" borderId="4" xfId="0" applyFont="1" applyFill="1" applyBorder="1" applyAlignment="1" applyProtection="1">
      <alignment horizontal="center" vertical="top" wrapText="1"/>
      <protection locked="0"/>
    </xf>
    <xf numFmtId="0" fontId="12" fillId="0" borderId="3" xfId="0" applyFont="1" applyFill="1" applyBorder="1" applyAlignment="1" applyProtection="1">
      <alignment vertical="top" wrapText="1"/>
      <protection locked="0"/>
    </xf>
    <xf numFmtId="0" fontId="10" fillId="0" borderId="3" xfId="0" applyFont="1" applyFill="1" applyBorder="1" applyAlignment="1" applyProtection="1">
      <alignment horizontal="center" vertical="top" wrapText="1"/>
      <protection locked="0"/>
    </xf>
    <xf numFmtId="0" fontId="12" fillId="0" borderId="3" xfId="0" applyFont="1" applyFill="1" applyBorder="1" applyProtection="1">
      <protection locked="0"/>
    </xf>
    <xf numFmtId="0" fontId="10" fillId="0" borderId="4" xfId="0" applyFont="1" applyFill="1" applyBorder="1" applyAlignment="1" applyProtection="1">
      <alignment vertical="top" wrapText="1"/>
      <protection locked="0"/>
    </xf>
    <xf numFmtId="0" fontId="10" fillId="0" borderId="5" xfId="0" applyFont="1" applyFill="1" applyBorder="1" applyAlignment="1" applyProtection="1">
      <alignment vertical="top" wrapText="1"/>
      <protection locked="0"/>
    </xf>
    <xf numFmtId="0" fontId="10" fillId="0" borderId="3" xfId="0" applyFont="1" applyFill="1" applyBorder="1" applyAlignment="1" applyProtection="1">
      <alignment vertical="top" wrapText="1"/>
      <protection locked="0"/>
    </xf>
    <xf numFmtId="2" fontId="10" fillId="0" borderId="3" xfId="0" applyNumberFormat="1" applyFont="1" applyFill="1" applyBorder="1" applyAlignment="1" applyProtection="1">
      <alignment horizontal="center" vertical="top" wrapText="1"/>
      <protection locked="0"/>
    </xf>
    <xf numFmtId="0" fontId="10" fillId="0" borderId="5" xfId="0" applyFont="1" applyFill="1" applyBorder="1" applyAlignment="1" applyProtection="1">
      <alignment horizontal="center" vertical="top" wrapText="1"/>
      <protection locked="0"/>
    </xf>
    <xf numFmtId="0" fontId="10" fillId="0" borderId="10" xfId="0" applyFont="1" applyFill="1" applyBorder="1" applyAlignment="1" applyProtection="1">
      <alignment vertical="top" wrapText="1"/>
      <protection locked="0"/>
    </xf>
    <xf numFmtId="0" fontId="10" fillId="0" borderId="9" xfId="0" applyFont="1" applyFill="1" applyBorder="1" applyAlignment="1" applyProtection="1">
      <alignment vertical="top" wrapText="1"/>
      <protection locked="0"/>
    </xf>
    <xf numFmtId="0" fontId="10" fillId="0" borderId="8" xfId="0" applyFont="1" applyFill="1" applyBorder="1" applyAlignment="1" applyProtection="1">
      <alignment vertical="top" wrapText="1"/>
      <protection locked="0"/>
    </xf>
    <xf numFmtId="2" fontId="11" fillId="0" borderId="1" xfId="0" applyNumberFormat="1" applyFont="1" applyFill="1" applyBorder="1" applyAlignment="1" applyProtection="1">
      <alignment vertical="center"/>
      <protection locked="0"/>
    </xf>
    <xf numFmtId="2" fontId="11" fillId="0" borderId="1" xfId="0" applyNumberFormat="1" applyFont="1" applyFill="1" applyBorder="1" applyAlignment="1" applyProtection="1">
      <alignment horizontal="center" vertical="center"/>
      <protection locked="0"/>
    </xf>
    <xf numFmtId="2" fontId="12" fillId="0" borderId="1" xfId="0" applyNumberFormat="1" applyFont="1" applyFill="1" applyBorder="1" applyAlignment="1" applyProtection="1">
      <alignment vertical="center"/>
      <protection locked="0"/>
    </xf>
    <xf numFmtId="2" fontId="11" fillId="0" borderId="1" xfId="0" applyNumberFormat="1" applyFont="1" applyFill="1" applyBorder="1" applyAlignment="1" applyProtection="1">
      <alignment horizontal="center" vertical="justify"/>
    </xf>
    <xf numFmtId="0" fontId="11" fillId="0" borderId="1" xfId="0" applyFont="1" applyBorder="1" applyAlignment="1">
      <alignment vertical="top" wrapText="1"/>
    </xf>
    <xf numFmtId="2" fontId="10" fillId="0" borderId="1" xfId="0" applyNumberFormat="1" applyFont="1" applyFill="1" applyBorder="1" applyAlignment="1" applyProtection="1">
      <alignment horizontal="center" vertical="justify" wrapText="1"/>
      <protection locked="0"/>
    </xf>
    <xf numFmtId="2" fontId="11" fillId="0" borderId="1" xfId="0" applyNumberFormat="1" applyFont="1" applyFill="1" applyBorder="1" applyAlignment="1">
      <alignment horizontal="center" vertical="justify"/>
    </xf>
    <xf numFmtId="2" fontId="11" fillId="0" borderId="1" xfId="0" applyNumberFormat="1" applyFont="1" applyFill="1" applyBorder="1" applyAlignment="1" applyProtection="1">
      <alignment horizontal="center" vertical="justify" wrapText="1"/>
      <protection locked="0"/>
    </xf>
    <xf numFmtId="0" fontId="11" fillId="0" borderId="0" xfId="0" applyFont="1" applyBorder="1" applyAlignment="1"/>
    <xf numFmtId="0" fontId="11" fillId="0" borderId="0" xfId="0" applyFont="1" applyFill="1" applyBorder="1" applyAlignment="1"/>
    <xf numFmtId="0" fontId="12" fillId="0" borderId="0" xfId="0" applyFont="1" applyBorder="1" applyAlignment="1"/>
    <xf numFmtId="0" fontId="12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vertical="top"/>
    </xf>
    <xf numFmtId="0" fontId="11" fillId="0" borderId="0" xfId="0" applyFont="1" applyBorder="1" applyAlignment="1">
      <alignment horizontal="left" vertical="top" wrapText="1"/>
    </xf>
    <xf numFmtId="164" fontId="11" fillId="0" borderId="0" xfId="0" applyNumberFormat="1" applyFont="1" applyFill="1" applyBorder="1" applyAlignment="1">
      <alignment horizontal="center" vertical="justify"/>
    </xf>
    <xf numFmtId="164" fontId="11" fillId="0" borderId="0" xfId="0" applyNumberFormat="1" applyFont="1" applyFill="1" applyBorder="1" applyAlignment="1" applyProtection="1">
      <alignment horizontal="center" vertical="justify" wrapText="1"/>
      <protection locked="0"/>
    </xf>
    <xf numFmtId="0" fontId="12" fillId="0" borderId="0" xfId="0" applyFont="1" applyFill="1" applyBorder="1" applyAlignment="1"/>
    <xf numFmtId="0" fontId="12" fillId="0" borderId="0" xfId="0" applyFont="1" applyFill="1"/>
    <xf numFmtId="0" fontId="10" fillId="0" borderId="1" xfId="0" applyFont="1" applyFill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vertical="top" wrapText="1"/>
      <protection locked="0"/>
    </xf>
    <xf numFmtId="2" fontId="16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left" vertical="top" wrapText="1"/>
      <protection locked="0"/>
    </xf>
    <xf numFmtId="49" fontId="10" fillId="0" borderId="1" xfId="0" applyNumberFormat="1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vertical="top" wrapText="1"/>
      <protection locked="0"/>
    </xf>
    <xf numFmtId="0" fontId="10" fillId="0" borderId="1" xfId="0" applyFont="1" applyFill="1" applyBorder="1" applyAlignment="1" applyProtection="1">
      <alignment vertical="top" wrapText="1"/>
      <protection locked="0"/>
    </xf>
    <xf numFmtId="0" fontId="10" fillId="0" borderId="0" xfId="0" applyFont="1" applyFill="1" applyBorder="1" applyAlignment="1" applyProtection="1">
      <alignment horizontal="left" vertical="top" wrapText="1"/>
      <protection locked="0"/>
    </xf>
    <xf numFmtId="0" fontId="7" fillId="0" borderId="0" xfId="0" applyFont="1" applyFill="1" applyAlignment="1" applyProtection="1">
      <alignment horizontal="left" vertical="top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4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center" vertical="top" wrapText="1"/>
      <protection locked="0"/>
    </xf>
    <xf numFmtId="49" fontId="10" fillId="0" borderId="1" xfId="0" applyNumberFormat="1" applyFont="1" applyFill="1" applyBorder="1" applyAlignment="1" applyProtection="1">
      <alignment horizontal="center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5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 applyFill="1" applyAlignment="1" applyProtection="1">
      <alignment horizontal="left" vertical="top" wrapText="1"/>
      <protection locked="0"/>
    </xf>
    <xf numFmtId="0" fontId="10" fillId="0" borderId="0" xfId="0" applyFont="1" applyFill="1" applyBorder="1" applyAlignment="1" applyProtection="1">
      <alignment horizontal="center" vertical="top" wrapText="1"/>
      <protection locked="0"/>
    </xf>
    <xf numFmtId="0" fontId="11" fillId="0" borderId="0" xfId="0" applyFont="1" applyFill="1" applyAlignment="1" applyProtection="1">
      <alignment horizontal="left" vertical="top" wrapText="1"/>
      <protection locked="0"/>
    </xf>
    <xf numFmtId="0" fontId="14" fillId="0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Fill="1" applyBorder="1" applyAlignment="1" applyProtection="1">
      <alignment horizontal="center" vertical="top" wrapText="1"/>
      <protection locked="0"/>
    </xf>
    <xf numFmtId="0" fontId="12" fillId="0" borderId="5" xfId="0" applyFont="1" applyBorder="1" applyAlignment="1">
      <alignment vertical="top" wrapText="1"/>
    </xf>
    <xf numFmtId="0" fontId="12" fillId="0" borderId="3" xfId="0" applyFont="1" applyBorder="1" applyAlignment="1">
      <alignment vertical="top" wrapText="1"/>
    </xf>
    <xf numFmtId="0" fontId="11" fillId="0" borderId="4" xfId="0" applyFont="1" applyFill="1" applyBorder="1" applyAlignment="1" applyProtection="1">
      <alignment horizontal="center" vertical="top" wrapText="1"/>
      <protection locked="0"/>
    </xf>
    <xf numFmtId="0" fontId="11" fillId="0" borderId="5" xfId="0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vertical="top" wrapText="1"/>
      <protection locked="0"/>
    </xf>
    <xf numFmtId="49" fontId="10" fillId="0" borderId="4" xfId="0" applyNumberFormat="1" applyFont="1" applyFill="1" applyBorder="1" applyAlignment="1" applyProtection="1">
      <alignment horizontal="center" vertical="top" wrapText="1"/>
      <protection locked="0"/>
    </xf>
    <xf numFmtId="49" fontId="10" fillId="0" borderId="5" xfId="0" applyNumberFormat="1" applyFont="1" applyFill="1" applyBorder="1" applyAlignment="1" applyProtection="1">
      <alignment horizontal="center" vertical="top" wrapText="1"/>
      <protection locked="0"/>
    </xf>
    <xf numFmtId="49" fontId="10" fillId="0" borderId="3" xfId="0" applyNumberFormat="1" applyFont="1" applyFill="1" applyBorder="1" applyAlignment="1" applyProtection="1">
      <alignment horizontal="center" vertical="top" wrapText="1"/>
      <protection locked="0"/>
    </xf>
    <xf numFmtId="0" fontId="10" fillId="0" borderId="5" xfId="0" applyFont="1" applyFill="1" applyBorder="1" applyAlignment="1" applyProtection="1">
      <alignment vertical="top" wrapText="1"/>
      <protection locked="0"/>
    </xf>
    <xf numFmtId="0" fontId="10" fillId="0" borderId="3" xfId="0" applyFont="1" applyFill="1" applyBorder="1" applyAlignment="1" applyProtection="1">
      <alignment vertical="top" wrapText="1"/>
      <protection locked="0"/>
    </xf>
    <xf numFmtId="0" fontId="10" fillId="0" borderId="4" xfId="0" applyFont="1" applyFill="1" applyBorder="1" applyAlignment="1" applyProtection="1">
      <alignment vertical="top" wrapText="1"/>
      <protection locked="0"/>
    </xf>
    <xf numFmtId="0" fontId="11" fillId="0" borderId="7" xfId="0" applyFont="1" applyBorder="1" applyAlignment="1"/>
    <xf numFmtId="2" fontId="11" fillId="0" borderId="4" xfId="0" applyNumberFormat="1" applyFont="1" applyFill="1" applyBorder="1" applyAlignment="1" applyProtection="1">
      <alignment horizontal="center" vertical="top" wrapText="1"/>
      <protection locked="0"/>
    </xf>
    <xf numFmtId="2" fontId="11" fillId="0" borderId="3" xfId="0" applyNumberFormat="1" applyFont="1" applyFill="1" applyBorder="1" applyAlignment="1" applyProtection="1">
      <alignment horizontal="center" vertical="top" wrapText="1"/>
      <protection locked="0"/>
    </xf>
    <xf numFmtId="1" fontId="10" fillId="0" borderId="5" xfId="0" applyNumberFormat="1" applyFont="1" applyFill="1" applyBorder="1" applyAlignment="1" applyProtection="1">
      <alignment horizontal="center" vertical="top" wrapText="1"/>
      <protection locked="0"/>
    </xf>
    <xf numFmtId="1" fontId="10" fillId="0" borderId="3" xfId="0" applyNumberFormat="1" applyFont="1" applyFill="1" applyBorder="1" applyAlignment="1" applyProtection="1">
      <alignment horizontal="center" vertical="top" wrapText="1"/>
      <protection locked="0"/>
    </xf>
    <xf numFmtId="2" fontId="10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3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2078647</xdr:colOff>
      <xdr:row>79</xdr:row>
      <xdr:rowOff>3458900</xdr:rowOff>
    </xdr:from>
    <xdr:to>
      <xdr:col>5</xdr:col>
      <xdr:colOff>996524</xdr:colOff>
      <xdr:row>79</xdr:row>
      <xdr:rowOff>3458900</xdr:rowOff>
    </xdr:to>
    <xdr:cxnSp macro="">
      <xdr:nvCxnSpPr>
        <xdr:cNvPr id="3" name="Прямая соединительная линия 2"/>
        <xdr:cNvCxnSpPr/>
      </xdr:nvCxnSpPr>
      <xdr:spPr>
        <a:xfrm>
          <a:off x="8261238" y="43810264"/>
          <a:ext cx="234687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28003</xdr:colOff>
      <xdr:row>72</xdr:row>
      <xdr:rowOff>189076</xdr:rowOff>
    </xdr:from>
    <xdr:to>
      <xdr:col>5</xdr:col>
      <xdr:colOff>607116</xdr:colOff>
      <xdr:row>72</xdr:row>
      <xdr:rowOff>189076</xdr:rowOff>
    </xdr:to>
    <xdr:cxnSp macro="">
      <xdr:nvCxnSpPr>
        <xdr:cNvPr id="3" name="Прямая соединительная линия 2"/>
        <xdr:cNvCxnSpPr/>
      </xdr:nvCxnSpPr>
      <xdr:spPr>
        <a:xfrm>
          <a:off x="6641074" y="26355612"/>
          <a:ext cx="150439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view="pageBreakPreview" topLeftCell="A100" zoomScale="55" zoomScaleNormal="85" zoomScaleSheetLayoutView="55" zoomScalePageLayoutView="70" workbookViewId="0">
      <selection activeCell="D77" sqref="D77"/>
    </sheetView>
  </sheetViews>
  <sheetFormatPr defaultRowHeight="15.75" x14ac:dyDescent="0.25"/>
  <cols>
    <col min="1" max="1" width="6.28515625" style="8" customWidth="1"/>
    <col min="2" max="2" width="30.42578125" style="16" customWidth="1"/>
    <col min="3" max="3" width="56" style="2" customWidth="1"/>
    <col min="4" max="4" width="34.140625" style="2" customWidth="1"/>
    <col min="5" max="5" width="17.42578125" style="3" customWidth="1"/>
    <col min="6" max="6" width="17.85546875" style="3" customWidth="1"/>
    <col min="7" max="7" width="18.42578125" style="3" customWidth="1"/>
    <col min="8" max="8" width="15.85546875" style="3" customWidth="1"/>
    <col min="9" max="9" width="16" style="3" customWidth="1"/>
    <col min="10" max="10" width="17.7109375" style="3" customWidth="1"/>
    <col min="11" max="11" width="16" style="3" customWidth="1"/>
    <col min="12" max="12" width="15.7109375" style="3" customWidth="1"/>
    <col min="13" max="13" width="20" style="3" customWidth="1"/>
    <col min="14" max="14" width="10" style="2" bestFit="1" customWidth="1"/>
    <col min="15" max="16384" width="9.140625" style="2"/>
  </cols>
  <sheetData>
    <row r="1" spans="1:13" ht="27.75" customHeight="1" x14ac:dyDescent="0.25">
      <c r="J1" s="6"/>
      <c r="K1" s="99" t="s">
        <v>42</v>
      </c>
      <c r="L1" s="99"/>
      <c r="M1" s="99"/>
    </row>
    <row r="2" spans="1:13" ht="18" customHeight="1" x14ac:dyDescent="0.25">
      <c r="J2" s="20"/>
      <c r="K2" s="99"/>
      <c r="L2" s="99"/>
      <c r="M2" s="99"/>
    </row>
    <row r="3" spans="1:13" ht="26.25" customHeight="1" x14ac:dyDescent="0.25">
      <c r="J3" s="6"/>
      <c r="K3" s="99" t="s">
        <v>42</v>
      </c>
      <c r="L3" s="99"/>
      <c r="M3" s="99"/>
    </row>
    <row r="4" spans="1:13" ht="16.5" customHeight="1" x14ac:dyDescent="0.25">
      <c r="J4" s="20"/>
      <c r="K4" s="99"/>
      <c r="L4" s="99"/>
      <c r="M4" s="99"/>
    </row>
    <row r="5" spans="1:13" s="5" customFormat="1" ht="59.25" customHeight="1" x14ac:dyDescent="0.3">
      <c r="A5" s="9"/>
      <c r="B5" s="17"/>
      <c r="E5" s="7"/>
      <c r="J5" s="21"/>
      <c r="K5" s="99" t="s">
        <v>43</v>
      </c>
      <c r="L5" s="99"/>
      <c r="M5" s="99"/>
    </row>
    <row r="6" spans="1:13" s="5" customFormat="1" ht="26.25" customHeight="1" x14ac:dyDescent="0.3">
      <c r="A6" s="9"/>
      <c r="B6" s="17"/>
      <c r="E6" s="7"/>
      <c r="I6" s="10"/>
      <c r="J6" s="10"/>
      <c r="K6" s="10"/>
      <c r="L6" s="10"/>
      <c r="M6" s="10"/>
    </row>
    <row r="7" spans="1:13" s="5" customFormat="1" ht="26.25" customHeight="1" x14ac:dyDescent="0.3">
      <c r="A7" s="9"/>
      <c r="B7" s="17"/>
      <c r="E7" s="7"/>
      <c r="I7" s="10"/>
      <c r="J7" s="10"/>
      <c r="K7" s="10"/>
      <c r="L7" s="10"/>
      <c r="M7" s="10"/>
    </row>
    <row r="8" spans="1:13" s="5" customFormat="1" ht="26.25" customHeight="1" x14ac:dyDescent="0.3">
      <c r="A8" s="9"/>
      <c r="B8" s="17"/>
      <c r="E8" s="7"/>
      <c r="I8" s="10"/>
      <c r="J8" s="10"/>
      <c r="K8" s="10"/>
      <c r="L8" s="10"/>
      <c r="M8" s="10"/>
    </row>
    <row r="9" spans="1:13" s="5" customFormat="1" ht="51" customHeight="1" x14ac:dyDescent="0.25">
      <c r="A9" s="87" t="s">
        <v>81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</row>
    <row r="10" spans="1:13" s="5" customFormat="1" ht="36" customHeight="1" x14ac:dyDescent="0.25">
      <c r="A10" s="11"/>
      <c r="B10" s="18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 ht="25.5" customHeight="1" x14ac:dyDescent="0.25">
      <c r="A11" s="88" t="s">
        <v>36</v>
      </c>
      <c r="B11" s="89" t="s">
        <v>0</v>
      </c>
      <c r="C11" s="88" t="s">
        <v>41</v>
      </c>
      <c r="D11" s="88" t="s">
        <v>1</v>
      </c>
      <c r="E11" s="92" t="s">
        <v>65</v>
      </c>
      <c r="F11" s="92"/>
      <c r="G11" s="92"/>
      <c r="H11" s="92"/>
      <c r="I11" s="92"/>
      <c r="J11" s="92"/>
      <c r="K11" s="92"/>
      <c r="L11" s="92"/>
      <c r="M11" s="92"/>
    </row>
    <row r="12" spans="1:13" ht="167.25" customHeight="1" x14ac:dyDescent="0.25">
      <c r="A12" s="88"/>
      <c r="B12" s="90"/>
      <c r="C12" s="88"/>
      <c r="D12" s="88"/>
      <c r="E12" s="22" t="s">
        <v>63</v>
      </c>
      <c r="F12" s="22" t="s">
        <v>78</v>
      </c>
      <c r="G12" s="22" t="s">
        <v>79</v>
      </c>
      <c r="H12" s="22" t="s">
        <v>82</v>
      </c>
      <c r="I12" s="22" t="s">
        <v>32</v>
      </c>
      <c r="J12" s="22" t="s">
        <v>33</v>
      </c>
      <c r="K12" s="22" t="s">
        <v>34</v>
      </c>
      <c r="L12" s="22" t="s">
        <v>35</v>
      </c>
      <c r="M12" s="22" t="s">
        <v>2</v>
      </c>
    </row>
    <row r="13" spans="1:13" ht="23.25" customHeight="1" x14ac:dyDescent="0.25">
      <c r="A13" s="89">
        <v>1</v>
      </c>
      <c r="B13" s="95" t="s">
        <v>83</v>
      </c>
      <c r="C13" s="95" t="s">
        <v>90</v>
      </c>
      <c r="D13" s="23" t="s">
        <v>3</v>
      </c>
      <c r="E13" s="24">
        <f t="shared" ref="E13:L13" si="0">SUM(E14:E25)</f>
        <v>608191.47000000009</v>
      </c>
      <c r="F13" s="24">
        <f t="shared" si="0"/>
        <v>227689.72</v>
      </c>
      <c r="G13" s="24">
        <f t="shared" si="0"/>
        <v>471613.91000000003</v>
      </c>
      <c r="H13" s="24">
        <f t="shared" si="0"/>
        <v>63814.549999999996</v>
      </c>
      <c r="I13" s="24">
        <f t="shared" si="0"/>
        <v>51919.8</v>
      </c>
      <c r="J13" s="24">
        <f t="shared" si="0"/>
        <v>354057.2</v>
      </c>
      <c r="K13" s="24">
        <f t="shared" si="0"/>
        <v>40995.199999999997</v>
      </c>
      <c r="L13" s="24">
        <f t="shared" si="0"/>
        <v>40996.300000000003</v>
      </c>
      <c r="M13" s="25">
        <f>SUM(E13:L13)</f>
        <v>1859278.1500000001</v>
      </c>
    </row>
    <row r="14" spans="1:13" ht="148.5" customHeight="1" x14ac:dyDescent="0.25">
      <c r="A14" s="98"/>
      <c r="B14" s="96"/>
      <c r="C14" s="96"/>
      <c r="D14" s="83" t="s">
        <v>94</v>
      </c>
      <c r="E14" s="24">
        <f t="shared" ref="E14:L14" si="1">E74+E75+E79+E34+E27+E76+E77+E78</f>
        <v>539506.42000000004</v>
      </c>
      <c r="F14" s="24">
        <f t="shared" si="1"/>
        <v>227689.72</v>
      </c>
      <c r="G14" s="24">
        <f t="shared" si="1"/>
        <v>471613.91000000003</v>
      </c>
      <c r="H14" s="24">
        <f t="shared" si="1"/>
        <v>63814.549999999996</v>
      </c>
      <c r="I14" s="24">
        <f t="shared" si="1"/>
        <v>51919.8</v>
      </c>
      <c r="J14" s="24">
        <f t="shared" si="1"/>
        <v>354057.2</v>
      </c>
      <c r="K14" s="24">
        <f t="shared" si="1"/>
        <v>40995.199999999997</v>
      </c>
      <c r="L14" s="24">
        <f t="shared" si="1"/>
        <v>40996.300000000003</v>
      </c>
      <c r="M14" s="24">
        <f>SUM(E14:L14)</f>
        <v>1790593.1</v>
      </c>
    </row>
    <row r="15" spans="1:13" ht="120.75" customHeight="1" x14ac:dyDescent="0.25">
      <c r="A15" s="98"/>
      <c r="B15" s="96"/>
      <c r="C15" s="96"/>
      <c r="D15" s="83" t="s">
        <v>95</v>
      </c>
      <c r="E15" s="26">
        <f>E35</f>
        <v>818</v>
      </c>
      <c r="F15" s="27"/>
      <c r="G15" s="27"/>
      <c r="H15" s="27"/>
      <c r="I15" s="27"/>
      <c r="J15" s="27"/>
      <c r="K15" s="27"/>
      <c r="L15" s="27"/>
      <c r="M15" s="27">
        <f>SUM(E15:L15)</f>
        <v>818</v>
      </c>
    </row>
    <row r="16" spans="1:13" ht="96" customHeight="1" x14ac:dyDescent="0.25">
      <c r="A16" s="98"/>
      <c r="B16" s="96"/>
      <c r="C16" s="96"/>
      <c r="D16" s="83" t="s">
        <v>96</v>
      </c>
      <c r="E16" s="26">
        <f>E36</f>
        <v>15291.3</v>
      </c>
      <c r="F16" s="26"/>
      <c r="G16" s="26"/>
      <c r="H16" s="27"/>
      <c r="I16" s="27"/>
      <c r="J16" s="26"/>
      <c r="K16" s="26"/>
      <c r="L16" s="26"/>
      <c r="M16" s="27">
        <f t="shared" ref="M16:M31" si="2">SUM(E16:L16)</f>
        <v>15291.3</v>
      </c>
    </row>
    <row r="17" spans="1:13" ht="99.75" customHeight="1" x14ac:dyDescent="0.25">
      <c r="A17" s="98"/>
      <c r="B17" s="96"/>
      <c r="C17" s="96"/>
      <c r="D17" s="83" t="s">
        <v>97</v>
      </c>
      <c r="E17" s="26">
        <f>E37</f>
        <v>44496.01</v>
      </c>
      <c r="F17" s="26"/>
      <c r="G17" s="26"/>
      <c r="H17" s="27"/>
      <c r="I17" s="27"/>
      <c r="J17" s="27"/>
      <c r="K17" s="26"/>
      <c r="L17" s="26"/>
      <c r="M17" s="27">
        <f t="shared" si="2"/>
        <v>44496.01</v>
      </c>
    </row>
    <row r="18" spans="1:13" ht="72" customHeight="1" x14ac:dyDescent="0.25">
      <c r="A18" s="98"/>
      <c r="B18" s="96"/>
      <c r="C18" s="96"/>
      <c r="D18" s="83" t="s">
        <v>98</v>
      </c>
      <c r="E18" s="26">
        <f>E38</f>
        <v>365</v>
      </c>
      <c r="F18" s="26"/>
      <c r="G18" s="26"/>
      <c r="H18" s="27"/>
      <c r="I18" s="27"/>
      <c r="J18" s="26"/>
      <c r="K18" s="26"/>
      <c r="L18" s="26"/>
      <c r="M18" s="27">
        <f t="shared" si="2"/>
        <v>365</v>
      </c>
    </row>
    <row r="19" spans="1:13" ht="70.5" customHeight="1" x14ac:dyDescent="0.25">
      <c r="A19" s="98"/>
      <c r="B19" s="96"/>
      <c r="C19" s="96"/>
      <c r="D19" s="83" t="s">
        <v>99</v>
      </c>
      <c r="E19" s="26">
        <f>E39</f>
        <v>2528.8200000000002</v>
      </c>
      <c r="F19" s="26"/>
      <c r="G19" s="26"/>
      <c r="H19" s="27"/>
      <c r="I19" s="27"/>
      <c r="J19" s="26"/>
      <c r="K19" s="26"/>
      <c r="L19" s="26"/>
      <c r="M19" s="27">
        <f t="shared" si="2"/>
        <v>2528.8200000000002</v>
      </c>
    </row>
    <row r="20" spans="1:13" ht="72.75" customHeight="1" x14ac:dyDescent="0.25">
      <c r="A20" s="98"/>
      <c r="B20" s="96"/>
      <c r="C20" s="96"/>
      <c r="D20" s="83" t="s">
        <v>99</v>
      </c>
      <c r="E20" s="26">
        <f>E45</f>
        <v>400</v>
      </c>
      <c r="F20" s="26"/>
      <c r="G20" s="26"/>
      <c r="H20" s="27"/>
      <c r="I20" s="27"/>
      <c r="J20" s="26"/>
      <c r="K20" s="26"/>
      <c r="L20" s="26"/>
      <c r="M20" s="27">
        <f t="shared" si="2"/>
        <v>400</v>
      </c>
    </row>
    <row r="21" spans="1:13" ht="72.75" customHeight="1" x14ac:dyDescent="0.25">
      <c r="A21" s="98"/>
      <c r="B21" s="100"/>
      <c r="C21" s="98"/>
      <c r="D21" s="44" t="s">
        <v>11</v>
      </c>
      <c r="E21" s="26">
        <f>E40</f>
        <v>2720.92</v>
      </c>
      <c r="F21" s="26"/>
      <c r="G21" s="26"/>
      <c r="H21" s="27"/>
      <c r="I21" s="27"/>
      <c r="J21" s="26"/>
      <c r="K21" s="26"/>
      <c r="L21" s="26"/>
      <c r="M21" s="27">
        <f t="shared" si="2"/>
        <v>2720.92</v>
      </c>
    </row>
    <row r="22" spans="1:13" ht="75.75" customHeight="1" x14ac:dyDescent="0.25">
      <c r="A22" s="98"/>
      <c r="B22" s="100"/>
      <c r="C22" s="98"/>
      <c r="D22" s="44" t="s">
        <v>100</v>
      </c>
      <c r="E22" s="26">
        <f>E41</f>
        <v>260</v>
      </c>
      <c r="F22" s="26"/>
      <c r="G22" s="26"/>
      <c r="H22" s="27"/>
      <c r="I22" s="27"/>
      <c r="J22" s="26"/>
      <c r="K22" s="26"/>
      <c r="L22" s="26"/>
      <c r="M22" s="27">
        <f t="shared" si="2"/>
        <v>260</v>
      </c>
    </row>
    <row r="23" spans="1:13" ht="73.5" customHeight="1" x14ac:dyDescent="0.25">
      <c r="A23" s="98"/>
      <c r="B23" s="100"/>
      <c r="C23" s="98"/>
      <c r="D23" s="44" t="s">
        <v>101</v>
      </c>
      <c r="E23" s="26">
        <f>E42</f>
        <v>305</v>
      </c>
      <c r="F23" s="26"/>
      <c r="G23" s="26"/>
      <c r="H23" s="27"/>
      <c r="I23" s="27"/>
      <c r="J23" s="26"/>
      <c r="K23" s="26"/>
      <c r="L23" s="26"/>
      <c r="M23" s="27">
        <f t="shared" si="2"/>
        <v>305</v>
      </c>
    </row>
    <row r="24" spans="1:13" ht="126" customHeight="1" x14ac:dyDescent="0.25">
      <c r="A24" s="98"/>
      <c r="B24" s="100"/>
      <c r="C24" s="98"/>
      <c r="D24" s="44" t="s">
        <v>22</v>
      </c>
      <c r="E24" s="26">
        <f>E43</f>
        <v>1200</v>
      </c>
      <c r="F24" s="26"/>
      <c r="G24" s="26"/>
      <c r="H24" s="27"/>
      <c r="I24" s="27"/>
      <c r="J24" s="26"/>
      <c r="K24" s="26"/>
      <c r="L24" s="26"/>
      <c r="M24" s="27">
        <f t="shared" si="2"/>
        <v>1200</v>
      </c>
    </row>
    <row r="25" spans="1:13" ht="78.75" customHeight="1" x14ac:dyDescent="0.25">
      <c r="A25" s="98"/>
      <c r="B25" s="100"/>
      <c r="C25" s="98"/>
      <c r="D25" s="44" t="s">
        <v>101</v>
      </c>
      <c r="E25" s="26">
        <f>E44</f>
        <v>300</v>
      </c>
      <c r="F25" s="26"/>
      <c r="G25" s="26"/>
      <c r="H25" s="27"/>
      <c r="I25" s="27"/>
      <c r="J25" s="26"/>
      <c r="K25" s="26"/>
      <c r="L25" s="26"/>
      <c r="M25" s="27">
        <f t="shared" si="2"/>
        <v>300</v>
      </c>
    </row>
    <row r="26" spans="1:13" ht="29.25" customHeight="1" x14ac:dyDescent="0.25">
      <c r="A26" s="88">
        <v>2</v>
      </c>
      <c r="B26" s="91" t="s">
        <v>37</v>
      </c>
      <c r="C26" s="91" t="s">
        <v>105</v>
      </c>
      <c r="D26" s="23" t="s">
        <v>3</v>
      </c>
      <c r="E26" s="24"/>
      <c r="F26" s="28">
        <f t="shared" ref="F26:I26" si="3">SUM(F27:F27)</f>
        <v>3308.5</v>
      </c>
      <c r="G26" s="28">
        <f t="shared" si="3"/>
        <v>2964.2</v>
      </c>
      <c r="H26" s="28">
        <f t="shared" si="3"/>
        <v>1134</v>
      </c>
      <c r="I26" s="28">
        <f t="shared" si="3"/>
        <v>1359.3</v>
      </c>
      <c r="J26" s="28">
        <f>SUM(J27:J27)</f>
        <v>1252.2</v>
      </c>
      <c r="K26" s="28">
        <f>SUM(K27:K27)</f>
        <v>1253.5999999999999</v>
      </c>
      <c r="L26" s="28">
        <f>SUM(L27:L27)</f>
        <v>1254.7</v>
      </c>
      <c r="M26" s="28">
        <f>SUM(M27:M27)</f>
        <v>12526.500000000002</v>
      </c>
    </row>
    <row r="27" spans="1:13" ht="149.25" customHeight="1" x14ac:dyDescent="0.25">
      <c r="A27" s="88"/>
      <c r="B27" s="91"/>
      <c r="C27" s="91"/>
      <c r="D27" s="83" t="s">
        <v>102</v>
      </c>
      <c r="E27" s="28"/>
      <c r="F27" s="28">
        <f>F28</f>
        <v>3308.5</v>
      </c>
      <c r="G27" s="28">
        <f t="shared" ref="G27:M27" si="4">G28</f>
        <v>2964.2</v>
      </c>
      <c r="H27" s="28">
        <f t="shared" si="4"/>
        <v>1134</v>
      </c>
      <c r="I27" s="28">
        <f t="shared" si="4"/>
        <v>1359.3</v>
      </c>
      <c r="J27" s="28">
        <f t="shared" si="4"/>
        <v>1252.2</v>
      </c>
      <c r="K27" s="28">
        <f t="shared" si="4"/>
        <v>1253.5999999999999</v>
      </c>
      <c r="L27" s="28">
        <f t="shared" si="4"/>
        <v>1254.7</v>
      </c>
      <c r="M27" s="28">
        <f t="shared" si="4"/>
        <v>12526.500000000002</v>
      </c>
    </row>
    <row r="28" spans="1:13" ht="59.25" customHeight="1" x14ac:dyDescent="0.25">
      <c r="A28" s="94" t="s">
        <v>39</v>
      </c>
      <c r="B28" s="95" t="s">
        <v>31</v>
      </c>
      <c r="C28" s="29" t="s">
        <v>66</v>
      </c>
      <c r="D28" s="30" t="s">
        <v>3</v>
      </c>
      <c r="E28" s="31"/>
      <c r="F28" s="31">
        <f t="shared" ref="F28:L28" si="5">SUM(F30:F31)</f>
        <v>3308.5</v>
      </c>
      <c r="G28" s="31">
        <f t="shared" si="5"/>
        <v>2964.2</v>
      </c>
      <c r="H28" s="31">
        <f t="shared" si="5"/>
        <v>1134</v>
      </c>
      <c r="I28" s="31">
        <f t="shared" si="5"/>
        <v>1359.3</v>
      </c>
      <c r="J28" s="31">
        <f t="shared" si="5"/>
        <v>1252.2</v>
      </c>
      <c r="K28" s="31">
        <f t="shared" si="5"/>
        <v>1253.5999999999999</v>
      </c>
      <c r="L28" s="31">
        <f t="shared" si="5"/>
        <v>1254.7</v>
      </c>
      <c r="M28" s="32">
        <f t="shared" si="2"/>
        <v>12526.500000000002</v>
      </c>
    </row>
    <row r="29" spans="1:13" ht="30.75" customHeight="1" x14ac:dyDescent="0.25">
      <c r="A29" s="94"/>
      <c r="B29" s="96"/>
      <c r="C29" s="29" t="s">
        <v>107</v>
      </c>
      <c r="D29" s="30"/>
      <c r="E29" s="31"/>
      <c r="F29" s="31"/>
      <c r="G29" s="31"/>
      <c r="H29" s="31"/>
      <c r="I29" s="31"/>
      <c r="J29" s="31"/>
      <c r="K29" s="31"/>
      <c r="L29" s="31"/>
      <c r="M29" s="32"/>
    </row>
    <row r="30" spans="1:13" ht="148.5" customHeight="1" x14ac:dyDescent="0.25">
      <c r="A30" s="94"/>
      <c r="B30" s="96"/>
      <c r="C30" s="23" t="s">
        <v>72</v>
      </c>
      <c r="D30" s="83" t="s">
        <v>103</v>
      </c>
      <c r="E30" s="28"/>
      <c r="F30" s="27">
        <v>529.1</v>
      </c>
      <c r="G30" s="27">
        <v>270.60000000000002</v>
      </c>
      <c r="H30" s="27"/>
      <c r="I30" s="27"/>
      <c r="J30" s="27"/>
      <c r="K30" s="27"/>
      <c r="L30" s="27"/>
      <c r="M30" s="27">
        <f t="shared" si="2"/>
        <v>799.7</v>
      </c>
    </row>
    <row r="31" spans="1:13" ht="390.75" customHeight="1" x14ac:dyDescent="0.25">
      <c r="A31" s="94"/>
      <c r="B31" s="97"/>
      <c r="C31" s="33" t="s">
        <v>89</v>
      </c>
      <c r="D31" s="83" t="s">
        <v>103</v>
      </c>
      <c r="E31" s="28"/>
      <c r="F31" s="27">
        <v>2779.4</v>
      </c>
      <c r="G31" s="27">
        <v>2693.6</v>
      </c>
      <c r="H31" s="27">
        <v>1134</v>
      </c>
      <c r="I31" s="27">
        <v>1359.3</v>
      </c>
      <c r="J31" s="27">
        <v>1252.2</v>
      </c>
      <c r="K31" s="27">
        <v>1253.5999999999999</v>
      </c>
      <c r="L31" s="27">
        <v>1254.7</v>
      </c>
      <c r="M31" s="27">
        <f t="shared" si="2"/>
        <v>11726.800000000001</v>
      </c>
    </row>
    <row r="32" spans="1:13" ht="177.75" hidden="1" customHeight="1" x14ac:dyDescent="0.25">
      <c r="A32" s="82" t="s">
        <v>40</v>
      </c>
      <c r="B32" s="80" t="s">
        <v>31</v>
      </c>
      <c r="C32" s="81" t="s">
        <v>67</v>
      </c>
      <c r="D32" s="81" t="s">
        <v>92</v>
      </c>
      <c r="E32" s="28"/>
      <c r="F32" s="27" t="s">
        <v>93</v>
      </c>
      <c r="G32" s="27" t="s">
        <v>93</v>
      </c>
      <c r="H32" s="27" t="s">
        <v>93</v>
      </c>
      <c r="I32" s="27" t="s">
        <v>93</v>
      </c>
      <c r="J32" s="27" t="s">
        <v>93</v>
      </c>
      <c r="K32" s="27" t="s">
        <v>93</v>
      </c>
      <c r="L32" s="27" t="s">
        <v>93</v>
      </c>
      <c r="M32" s="27" t="s">
        <v>93</v>
      </c>
    </row>
    <row r="33" spans="1:13" ht="16.5" hidden="1" customHeight="1" x14ac:dyDescent="0.25">
      <c r="A33" s="93">
        <v>3</v>
      </c>
      <c r="B33" s="91" t="s">
        <v>26</v>
      </c>
      <c r="C33" s="88" t="s">
        <v>45</v>
      </c>
      <c r="D33" s="23" t="s">
        <v>3</v>
      </c>
      <c r="E33" s="26">
        <f>SUM(E34:E45)</f>
        <v>82688.95</v>
      </c>
      <c r="F33" s="26">
        <f t="shared" ref="F33:L33" si="6">SUM(F34:F44)</f>
        <v>0</v>
      </c>
      <c r="G33" s="26">
        <f t="shared" si="6"/>
        <v>0</v>
      </c>
      <c r="H33" s="26">
        <f t="shared" si="6"/>
        <v>0</v>
      </c>
      <c r="I33" s="26">
        <f t="shared" si="6"/>
        <v>0</v>
      </c>
      <c r="J33" s="26">
        <f t="shared" si="6"/>
        <v>0</v>
      </c>
      <c r="K33" s="26">
        <f t="shared" si="6"/>
        <v>0</v>
      </c>
      <c r="L33" s="26">
        <f t="shared" si="6"/>
        <v>0</v>
      </c>
      <c r="M33" s="27">
        <f t="shared" ref="M33:M79" si="7">SUM(E33:L33)</f>
        <v>82688.95</v>
      </c>
    </row>
    <row r="34" spans="1:13" ht="47.25" hidden="1" customHeight="1" x14ac:dyDescent="0.25">
      <c r="A34" s="93"/>
      <c r="B34" s="91"/>
      <c r="C34" s="88"/>
      <c r="D34" s="23" t="s">
        <v>4</v>
      </c>
      <c r="E34" s="27">
        <v>14003.9</v>
      </c>
      <c r="F34" s="27"/>
      <c r="G34" s="27"/>
      <c r="H34" s="27"/>
      <c r="I34" s="27"/>
      <c r="J34" s="27"/>
      <c r="K34" s="27"/>
      <c r="L34" s="27"/>
      <c r="M34" s="27">
        <f t="shared" si="7"/>
        <v>14003.9</v>
      </c>
    </row>
    <row r="35" spans="1:13" ht="55.5" hidden="1" customHeight="1" x14ac:dyDescent="0.25">
      <c r="A35" s="93"/>
      <c r="B35" s="91"/>
      <c r="C35" s="88"/>
      <c r="D35" s="23" t="s">
        <v>5</v>
      </c>
      <c r="E35" s="27">
        <v>818</v>
      </c>
      <c r="F35" s="27"/>
      <c r="G35" s="27"/>
      <c r="H35" s="27"/>
      <c r="I35" s="27"/>
      <c r="J35" s="27"/>
      <c r="K35" s="27"/>
      <c r="L35" s="27"/>
      <c r="M35" s="27">
        <f t="shared" si="7"/>
        <v>818</v>
      </c>
    </row>
    <row r="36" spans="1:13" ht="31.5" hidden="1" customHeight="1" x14ac:dyDescent="0.25">
      <c r="A36" s="93"/>
      <c r="B36" s="91"/>
      <c r="C36" s="88"/>
      <c r="D36" s="23" t="s">
        <v>6</v>
      </c>
      <c r="E36" s="27">
        <v>15291.3</v>
      </c>
      <c r="F36" s="27"/>
      <c r="G36" s="27"/>
      <c r="H36" s="27"/>
      <c r="I36" s="27"/>
      <c r="J36" s="27"/>
      <c r="K36" s="27"/>
      <c r="L36" s="27"/>
      <c r="M36" s="27">
        <f t="shared" si="7"/>
        <v>15291.3</v>
      </c>
    </row>
    <row r="37" spans="1:13" ht="36" hidden="1" customHeight="1" x14ac:dyDescent="0.25">
      <c r="A37" s="93"/>
      <c r="B37" s="91"/>
      <c r="C37" s="88"/>
      <c r="D37" s="23" t="s">
        <v>7</v>
      </c>
      <c r="E37" s="27">
        <v>44496.01</v>
      </c>
      <c r="F37" s="27"/>
      <c r="G37" s="27"/>
      <c r="H37" s="27"/>
      <c r="I37" s="27"/>
      <c r="J37" s="27"/>
      <c r="K37" s="27"/>
      <c r="L37" s="27"/>
      <c r="M37" s="27">
        <f t="shared" si="7"/>
        <v>44496.01</v>
      </c>
    </row>
    <row r="38" spans="1:13" ht="36.75" hidden="1" customHeight="1" x14ac:dyDescent="0.25">
      <c r="A38" s="93"/>
      <c r="B38" s="91"/>
      <c r="C38" s="88"/>
      <c r="D38" s="23" t="s">
        <v>8</v>
      </c>
      <c r="E38" s="27">
        <v>365</v>
      </c>
      <c r="F38" s="27"/>
      <c r="G38" s="27"/>
      <c r="H38" s="27"/>
      <c r="I38" s="27"/>
      <c r="J38" s="27"/>
      <c r="K38" s="27"/>
      <c r="L38" s="27"/>
      <c r="M38" s="27">
        <f t="shared" si="7"/>
        <v>365</v>
      </c>
    </row>
    <row r="39" spans="1:13" ht="33" hidden="1" customHeight="1" x14ac:dyDescent="0.25">
      <c r="A39" s="93"/>
      <c r="B39" s="91"/>
      <c r="C39" s="88"/>
      <c r="D39" s="23" t="s">
        <v>9</v>
      </c>
      <c r="E39" s="27">
        <v>2528.8200000000002</v>
      </c>
      <c r="F39" s="27"/>
      <c r="G39" s="27"/>
      <c r="H39" s="27"/>
      <c r="I39" s="27"/>
      <c r="J39" s="27"/>
      <c r="K39" s="27"/>
      <c r="L39" s="27"/>
      <c r="M39" s="27">
        <f t="shared" si="7"/>
        <v>2528.8200000000002</v>
      </c>
    </row>
    <row r="40" spans="1:13" ht="34.5" hidden="1" customHeight="1" x14ac:dyDescent="0.25">
      <c r="A40" s="93"/>
      <c r="B40" s="91"/>
      <c r="C40" s="88"/>
      <c r="D40" s="23" t="s">
        <v>11</v>
      </c>
      <c r="E40" s="27">
        <v>2720.92</v>
      </c>
      <c r="F40" s="27"/>
      <c r="G40" s="27"/>
      <c r="H40" s="27"/>
      <c r="I40" s="27"/>
      <c r="J40" s="27"/>
      <c r="K40" s="27"/>
      <c r="L40" s="27"/>
      <c r="M40" s="27">
        <f t="shared" si="7"/>
        <v>2720.92</v>
      </c>
    </row>
    <row r="41" spans="1:13" ht="37.5" hidden="1" customHeight="1" x14ac:dyDescent="0.25">
      <c r="A41" s="93"/>
      <c r="B41" s="91"/>
      <c r="C41" s="88"/>
      <c r="D41" s="23" t="s">
        <v>12</v>
      </c>
      <c r="E41" s="27">
        <v>260</v>
      </c>
      <c r="F41" s="27"/>
      <c r="G41" s="27"/>
      <c r="H41" s="27"/>
      <c r="I41" s="27"/>
      <c r="J41" s="27"/>
      <c r="K41" s="27"/>
      <c r="L41" s="27"/>
      <c r="M41" s="27">
        <f t="shared" si="7"/>
        <v>260</v>
      </c>
    </row>
    <row r="42" spans="1:13" ht="79.5" hidden="1" customHeight="1" x14ac:dyDescent="0.25">
      <c r="A42" s="93"/>
      <c r="B42" s="91"/>
      <c r="C42" s="88"/>
      <c r="D42" s="23" t="s">
        <v>13</v>
      </c>
      <c r="E42" s="27">
        <v>305</v>
      </c>
      <c r="F42" s="27"/>
      <c r="G42" s="27"/>
      <c r="H42" s="27"/>
      <c r="I42" s="27"/>
      <c r="J42" s="27"/>
      <c r="K42" s="27"/>
      <c r="L42" s="27"/>
      <c r="M42" s="27">
        <f t="shared" si="7"/>
        <v>305</v>
      </c>
    </row>
    <row r="43" spans="1:13" ht="53.25" hidden="1" customHeight="1" x14ac:dyDescent="0.25">
      <c r="A43" s="93"/>
      <c r="B43" s="91"/>
      <c r="C43" s="88"/>
      <c r="D43" s="23" t="s">
        <v>14</v>
      </c>
      <c r="E43" s="27">
        <v>1200</v>
      </c>
      <c r="F43" s="27"/>
      <c r="G43" s="27"/>
      <c r="H43" s="27"/>
      <c r="I43" s="27"/>
      <c r="J43" s="27"/>
      <c r="K43" s="27"/>
      <c r="L43" s="27"/>
      <c r="M43" s="27">
        <f t="shared" si="7"/>
        <v>1200</v>
      </c>
    </row>
    <row r="44" spans="1:13" ht="53.25" hidden="1" customHeight="1" x14ac:dyDescent="0.25">
      <c r="A44" s="93"/>
      <c r="B44" s="91"/>
      <c r="C44" s="88"/>
      <c r="D44" s="23" t="s">
        <v>15</v>
      </c>
      <c r="E44" s="27">
        <v>300</v>
      </c>
      <c r="F44" s="27"/>
      <c r="G44" s="27"/>
      <c r="H44" s="27"/>
      <c r="I44" s="27"/>
      <c r="J44" s="27"/>
      <c r="K44" s="27"/>
      <c r="L44" s="27"/>
      <c r="M44" s="27">
        <f t="shared" si="7"/>
        <v>300</v>
      </c>
    </row>
    <row r="45" spans="1:13" ht="38.25" hidden="1" customHeight="1" x14ac:dyDescent="0.25">
      <c r="A45" s="93"/>
      <c r="B45" s="91"/>
      <c r="C45" s="88"/>
      <c r="D45" s="23" t="s">
        <v>10</v>
      </c>
      <c r="E45" s="27">
        <v>400</v>
      </c>
      <c r="F45" s="27"/>
      <c r="G45" s="27"/>
      <c r="H45" s="27"/>
      <c r="I45" s="27"/>
      <c r="J45" s="27"/>
      <c r="K45" s="27"/>
      <c r="L45" s="27"/>
      <c r="M45" s="27">
        <f t="shared" si="7"/>
        <v>400</v>
      </c>
    </row>
    <row r="46" spans="1:13" ht="33" hidden="1" customHeight="1" x14ac:dyDescent="0.25">
      <c r="A46" s="35"/>
      <c r="B46" s="33"/>
      <c r="C46" s="29" t="s">
        <v>17</v>
      </c>
      <c r="D46" s="36" t="s">
        <v>3</v>
      </c>
      <c r="E46" s="28">
        <f>SUM(E47:E48)</f>
        <v>3348.6000000000004</v>
      </c>
      <c r="F46" s="28"/>
      <c r="G46" s="28"/>
      <c r="H46" s="28"/>
      <c r="I46" s="28"/>
      <c r="J46" s="28"/>
      <c r="K46" s="28"/>
      <c r="L46" s="28"/>
      <c r="M46" s="27">
        <f t="shared" si="7"/>
        <v>3348.6000000000004</v>
      </c>
    </row>
    <row r="47" spans="1:13" ht="94.5" hidden="1" customHeight="1" x14ac:dyDescent="0.25">
      <c r="A47" s="35"/>
      <c r="B47" s="33"/>
      <c r="C47" s="34" t="s">
        <v>18</v>
      </c>
      <c r="D47" s="23" t="s">
        <v>4</v>
      </c>
      <c r="E47" s="26">
        <v>524.79999999999995</v>
      </c>
      <c r="F47" s="27"/>
      <c r="G47" s="27"/>
      <c r="H47" s="27"/>
      <c r="I47" s="27"/>
      <c r="J47" s="27"/>
      <c r="K47" s="27"/>
      <c r="L47" s="27"/>
      <c r="M47" s="27">
        <f t="shared" si="7"/>
        <v>524.79999999999995</v>
      </c>
    </row>
    <row r="48" spans="1:13" ht="231.75" hidden="1" customHeight="1" x14ac:dyDescent="0.25">
      <c r="A48" s="35"/>
      <c r="B48" s="33"/>
      <c r="C48" s="37" t="s">
        <v>19</v>
      </c>
      <c r="D48" s="23" t="s">
        <v>4</v>
      </c>
      <c r="E48" s="26">
        <v>2823.8</v>
      </c>
      <c r="F48" s="27"/>
      <c r="G48" s="27"/>
      <c r="H48" s="27"/>
      <c r="I48" s="27"/>
      <c r="J48" s="27"/>
      <c r="K48" s="27"/>
      <c r="L48" s="27"/>
      <c r="M48" s="27">
        <f t="shared" si="7"/>
        <v>2823.8</v>
      </c>
    </row>
    <row r="49" spans="1:13" ht="33.75" hidden="1" customHeight="1" x14ac:dyDescent="0.25">
      <c r="A49" s="35"/>
      <c r="B49" s="33"/>
      <c r="C49" s="38" t="s">
        <v>20</v>
      </c>
      <c r="D49" s="39" t="s">
        <v>3</v>
      </c>
      <c r="E49" s="27">
        <f>E50+E57+E61</f>
        <v>70000</v>
      </c>
      <c r="F49" s="27"/>
      <c r="G49" s="27"/>
      <c r="H49" s="27"/>
      <c r="I49" s="27"/>
      <c r="J49" s="27"/>
      <c r="K49" s="27"/>
      <c r="L49" s="27"/>
      <c r="M49" s="27">
        <f t="shared" si="7"/>
        <v>70000</v>
      </c>
    </row>
    <row r="50" spans="1:13" ht="16.5" hidden="1" customHeight="1" x14ac:dyDescent="0.25">
      <c r="A50" s="35"/>
      <c r="B50" s="33"/>
      <c r="C50" s="91" t="s">
        <v>21</v>
      </c>
      <c r="D50" s="39" t="s">
        <v>3</v>
      </c>
      <c r="E50" s="27">
        <v>2915.5</v>
      </c>
      <c r="F50" s="27"/>
      <c r="G50" s="27"/>
      <c r="H50" s="27"/>
      <c r="I50" s="27"/>
      <c r="J50" s="27"/>
      <c r="K50" s="27"/>
      <c r="L50" s="27"/>
      <c r="M50" s="27">
        <f t="shared" si="7"/>
        <v>2915.5</v>
      </c>
    </row>
    <row r="51" spans="1:13" ht="36.75" hidden="1" customHeight="1" x14ac:dyDescent="0.25">
      <c r="A51" s="35"/>
      <c r="B51" s="33"/>
      <c r="C51" s="91"/>
      <c r="D51" s="40" t="s">
        <v>7</v>
      </c>
      <c r="E51" s="27">
        <v>570</v>
      </c>
      <c r="F51" s="27"/>
      <c r="G51" s="27"/>
      <c r="H51" s="27"/>
      <c r="I51" s="27"/>
      <c r="J51" s="27"/>
      <c r="K51" s="27"/>
      <c r="L51" s="27"/>
      <c r="M51" s="27">
        <f t="shared" si="7"/>
        <v>570</v>
      </c>
    </row>
    <row r="52" spans="1:13" ht="36.75" hidden="1" customHeight="1" x14ac:dyDescent="0.25">
      <c r="A52" s="35"/>
      <c r="B52" s="33"/>
      <c r="C52" s="91"/>
      <c r="D52" s="40" t="s">
        <v>12</v>
      </c>
      <c r="E52" s="27">
        <v>234</v>
      </c>
      <c r="F52" s="27"/>
      <c r="G52" s="27"/>
      <c r="H52" s="27"/>
      <c r="I52" s="27"/>
      <c r="J52" s="27"/>
      <c r="K52" s="27"/>
      <c r="L52" s="27"/>
      <c r="M52" s="27">
        <f t="shared" si="7"/>
        <v>234</v>
      </c>
    </row>
    <row r="53" spans="1:13" ht="84.75" hidden="1" customHeight="1" x14ac:dyDescent="0.25">
      <c r="A53" s="35"/>
      <c r="B53" s="33"/>
      <c r="C53" s="23"/>
      <c r="D53" s="40" t="s">
        <v>13</v>
      </c>
      <c r="E53" s="27">
        <v>45</v>
      </c>
      <c r="F53" s="27"/>
      <c r="G53" s="27"/>
      <c r="H53" s="27"/>
      <c r="I53" s="27"/>
      <c r="J53" s="27"/>
      <c r="K53" s="27"/>
      <c r="L53" s="27"/>
      <c r="M53" s="27">
        <f t="shared" si="7"/>
        <v>45</v>
      </c>
    </row>
    <row r="54" spans="1:13" ht="51.75" hidden="1" customHeight="1" x14ac:dyDescent="0.25">
      <c r="A54" s="35"/>
      <c r="B54" s="33"/>
      <c r="C54" s="23"/>
      <c r="D54" s="40" t="s">
        <v>22</v>
      </c>
      <c r="E54" s="27">
        <v>1200</v>
      </c>
      <c r="F54" s="27"/>
      <c r="G54" s="27"/>
      <c r="H54" s="27"/>
      <c r="I54" s="27"/>
      <c r="J54" s="27"/>
      <c r="K54" s="27"/>
      <c r="L54" s="27"/>
      <c r="M54" s="27">
        <f t="shared" si="7"/>
        <v>1200</v>
      </c>
    </row>
    <row r="55" spans="1:13" ht="54" hidden="1" customHeight="1" x14ac:dyDescent="0.25">
      <c r="A55" s="35"/>
      <c r="B55" s="33"/>
      <c r="C55" s="23"/>
      <c r="D55" s="40" t="s">
        <v>5</v>
      </c>
      <c r="E55" s="27">
        <v>818</v>
      </c>
      <c r="F55" s="27"/>
      <c r="G55" s="27"/>
      <c r="H55" s="27"/>
      <c r="I55" s="27"/>
      <c r="J55" s="27"/>
      <c r="K55" s="27"/>
      <c r="L55" s="27"/>
      <c r="M55" s="27">
        <f t="shared" si="7"/>
        <v>818</v>
      </c>
    </row>
    <row r="56" spans="1:13" ht="52.5" hidden="1" customHeight="1" x14ac:dyDescent="0.25">
      <c r="A56" s="35"/>
      <c r="B56" s="33"/>
      <c r="C56" s="23"/>
      <c r="D56" s="40" t="s">
        <v>15</v>
      </c>
      <c r="E56" s="27">
        <v>48.5</v>
      </c>
      <c r="F56" s="27"/>
      <c r="G56" s="27"/>
      <c r="H56" s="27"/>
      <c r="I56" s="27"/>
      <c r="J56" s="27"/>
      <c r="K56" s="27"/>
      <c r="L56" s="27"/>
      <c r="M56" s="27">
        <f t="shared" si="7"/>
        <v>48.5</v>
      </c>
    </row>
    <row r="57" spans="1:13" ht="16.5" hidden="1" customHeight="1" x14ac:dyDescent="0.25">
      <c r="A57" s="35"/>
      <c r="B57" s="33"/>
      <c r="C57" s="91" t="s">
        <v>23</v>
      </c>
      <c r="D57" s="41" t="s">
        <v>3</v>
      </c>
      <c r="E57" s="27">
        <v>9461</v>
      </c>
      <c r="F57" s="27"/>
      <c r="G57" s="27"/>
      <c r="H57" s="27"/>
      <c r="I57" s="27"/>
      <c r="J57" s="27"/>
      <c r="K57" s="27"/>
      <c r="L57" s="27"/>
      <c r="M57" s="27">
        <f t="shared" si="7"/>
        <v>9461</v>
      </c>
    </row>
    <row r="58" spans="1:13" ht="32.25" hidden="1" customHeight="1" x14ac:dyDescent="0.25">
      <c r="A58" s="35"/>
      <c r="B58" s="33"/>
      <c r="C58" s="91"/>
      <c r="D58" s="40" t="s">
        <v>6</v>
      </c>
      <c r="E58" s="27">
        <v>903.5</v>
      </c>
      <c r="F58" s="27"/>
      <c r="G58" s="27"/>
      <c r="H58" s="27"/>
      <c r="I58" s="27"/>
      <c r="J58" s="27"/>
      <c r="K58" s="27"/>
      <c r="L58" s="27"/>
      <c r="M58" s="27">
        <f t="shared" si="7"/>
        <v>903.5</v>
      </c>
    </row>
    <row r="59" spans="1:13" ht="81.75" hidden="1" customHeight="1" x14ac:dyDescent="0.25">
      <c r="A59" s="35"/>
      <c r="B59" s="33"/>
      <c r="C59" s="23"/>
      <c r="D59" s="40" t="s">
        <v>13</v>
      </c>
      <c r="E59" s="27">
        <v>45</v>
      </c>
      <c r="F59" s="27"/>
      <c r="G59" s="27"/>
      <c r="H59" s="27"/>
      <c r="I59" s="27"/>
      <c r="J59" s="27"/>
      <c r="K59" s="27"/>
      <c r="L59" s="27"/>
      <c r="M59" s="27">
        <f t="shared" si="7"/>
        <v>45</v>
      </c>
    </row>
    <row r="60" spans="1:13" ht="37.5" hidden="1" customHeight="1" x14ac:dyDescent="0.25">
      <c r="A60" s="35"/>
      <c r="B60" s="33"/>
      <c r="C60" s="23"/>
      <c r="D60" s="40" t="s">
        <v>7</v>
      </c>
      <c r="E60" s="27">
        <v>8512.5</v>
      </c>
      <c r="F60" s="27"/>
      <c r="G60" s="27"/>
      <c r="H60" s="27"/>
      <c r="I60" s="27"/>
      <c r="J60" s="27"/>
      <c r="K60" s="27"/>
      <c r="L60" s="27"/>
      <c r="M60" s="27">
        <f t="shared" si="7"/>
        <v>8512.5</v>
      </c>
    </row>
    <row r="61" spans="1:13" ht="16.5" hidden="1" customHeight="1" x14ac:dyDescent="0.25">
      <c r="A61" s="35"/>
      <c r="B61" s="33"/>
      <c r="C61" s="91" t="s">
        <v>24</v>
      </c>
      <c r="D61" s="40" t="s">
        <v>3</v>
      </c>
      <c r="E61" s="27">
        <v>57623.5</v>
      </c>
      <c r="F61" s="27"/>
      <c r="G61" s="27"/>
      <c r="H61" s="27"/>
      <c r="I61" s="27"/>
      <c r="J61" s="27"/>
      <c r="K61" s="27"/>
      <c r="L61" s="27"/>
      <c r="M61" s="27">
        <f t="shared" si="7"/>
        <v>57623.5</v>
      </c>
    </row>
    <row r="62" spans="1:13" ht="31.5" hidden="1" customHeight="1" x14ac:dyDescent="0.25">
      <c r="A62" s="35"/>
      <c r="B62" s="33"/>
      <c r="C62" s="91"/>
      <c r="D62" s="40" t="s">
        <v>16</v>
      </c>
      <c r="E62" s="27">
        <v>57623.5</v>
      </c>
      <c r="F62" s="27"/>
      <c r="G62" s="27"/>
      <c r="H62" s="27"/>
      <c r="I62" s="27"/>
      <c r="J62" s="27"/>
      <c r="K62" s="27"/>
      <c r="L62" s="27"/>
      <c r="M62" s="27">
        <f t="shared" si="7"/>
        <v>57623.5</v>
      </c>
    </row>
    <row r="63" spans="1:13" ht="47.25" hidden="1" customHeight="1" x14ac:dyDescent="0.25">
      <c r="A63" s="35"/>
      <c r="B63" s="33"/>
      <c r="C63" s="91"/>
      <c r="D63" s="40" t="s">
        <v>75</v>
      </c>
      <c r="E63" s="27">
        <v>655.29999999999995</v>
      </c>
      <c r="F63" s="27"/>
      <c r="G63" s="27"/>
      <c r="H63" s="27"/>
      <c r="I63" s="27"/>
      <c r="J63" s="27"/>
      <c r="K63" s="27"/>
      <c r="L63" s="27"/>
      <c r="M63" s="27">
        <f t="shared" si="7"/>
        <v>655.29999999999995</v>
      </c>
    </row>
    <row r="64" spans="1:13" ht="36" hidden="1" customHeight="1" x14ac:dyDescent="0.25">
      <c r="A64" s="35"/>
      <c r="B64" s="33"/>
      <c r="C64" s="23"/>
      <c r="D64" s="40" t="s">
        <v>10</v>
      </c>
      <c r="E64" s="27">
        <v>2655.2</v>
      </c>
      <c r="F64" s="27"/>
      <c r="G64" s="27"/>
      <c r="H64" s="27"/>
      <c r="I64" s="27"/>
      <c r="J64" s="27"/>
      <c r="K64" s="27"/>
      <c r="L64" s="27"/>
      <c r="M64" s="27">
        <f t="shared" si="7"/>
        <v>2655.2</v>
      </c>
    </row>
    <row r="65" spans="1:13" ht="37.5" hidden="1" customHeight="1" x14ac:dyDescent="0.25">
      <c r="A65" s="35"/>
      <c r="B65" s="33"/>
      <c r="C65" s="23"/>
      <c r="D65" s="40" t="s">
        <v>12</v>
      </c>
      <c r="E65" s="27">
        <v>26</v>
      </c>
      <c r="F65" s="27"/>
      <c r="G65" s="27"/>
      <c r="H65" s="27"/>
      <c r="I65" s="27"/>
      <c r="J65" s="27"/>
      <c r="K65" s="27"/>
      <c r="L65" s="27"/>
      <c r="M65" s="27">
        <f t="shared" si="7"/>
        <v>26</v>
      </c>
    </row>
    <row r="66" spans="1:13" ht="36.75" hidden="1" customHeight="1" x14ac:dyDescent="0.25">
      <c r="A66" s="35"/>
      <c r="B66" s="33"/>
      <c r="C66" s="23"/>
      <c r="D66" s="40" t="s">
        <v>6</v>
      </c>
      <c r="E66" s="27">
        <v>14387.8</v>
      </c>
      <c r="F66" s="27"/>
      <c r="G66" s="27"/>
      <c r="H66" s="27"/>
      <c r="I66" s="27"/>
      <c r="J66" s="27"/>
      <c r="K66" s="27"/>
      <c r="L66" s="27"/>
      <c r="M66" s="27">
        <f t="shared" si="7"/>
        <v>14387.8</v>
      </c>
    </row>
    <row r="67" spans="1:13" ht="54" hidden="1" customHeight="1" x14ac:dyDescent="0.25">
      <c r="A67" s="35"/>
      <c r="B67" s="33"/>
      <c r="C67" s="23"/>
      <c r="D67" s="40" t="s">
        <v>15</v>
      </c>
      <c r="E67" s="27">
        <v>251.5</v>
      </c>
      <c r="F67" s="27"/>
      <c r="G67" s="27"/>
      <c r="H67" s="27"/>
      <c r="I67" s="27"/>
      <c r="J67" s="27"/>
      <c r="K67" s="27"/>
      <c r="L67" s="27"/>
      <c r="M67" s="27">
        <f t="shared" si="7"/>
        <v>251.5</v>
      </c>
    </row>
    <row r="68" spans="1:13" ht="87.75" hidden="1" customHeight="1" x14ac:dyDescent="0.25">
      <c r="A68" s="35"/>
      <c r="B68" s="33"/>
      <c r="C68" s="23"/>
      <c r="D68" s="40" t="s">
        <v>13</v>
      </c>
      <c r="E68" s="27">
        <v>260</v>
      </c>
      <c r="F68" s="27"/>
      <c r="G68" s="27"/>
      <c r="H68" s="27"/>
      <c r="I68" s="27"/>
      <c r="J68" s="27"/>
      <c r="K68" s="27"/>
      <c r="L68" s="27"/>
      <c r="M68" s="27">
        <f t="shared" si="7"/>
        <v>260</v>
      </c>
    </row>
    <row r="69" spans="1:13" ht="31.5" hidden="1" customHeight="1" x14ac:dyDescent="0.25">
      <c r="A69" s="35"/>
      <c r="B69" s="33"/>
      <c r="C69" s="23"/>
      <c r="D69" s="40" t="s">
        <v>9</v>
      </c>
      <c r="E69" s="27">
        <v>2563.6</v>
      </c>
      <c r="F69" s="27"/>
      <c r="G69" s="27"/>
      <c r="H69" s="27"/>
      <c r="I69" s="27"/>
      <c r="J69" s="27"/>
      <c r="K69" s="27"/>
      <c r="L69" s="27"/>
      <c r="M69" s="27">
        <f t="shared" si="7"/>
        <v>2563.6</v>
      </c>
    </row>
    <row r="70" spans="1:13" ht="47.25" hidden="1" customHeight="1" x14ac:dyDescent="0.25">
      <c r="A70" s="35"/>
      <c r="B70" s="33"/>
      <c r="C70" s="23"/>
      <c r="D70" s="40" t="s">
        <v>8</v>
      </c>
      <c r="E70" s="27">
        <v>365</v>
      </c>
      <c r="F70" s="27"/>
      <c r="G70" s="27"/>
      <c r="H70" s="27"/>
      <c r="I70" s="27"/>
      <c r="J70" s="27"/>
      <c r="K70" s="27"/>
      <c r="L70" s="27"/>
      <c r="M70" s="27">
        <f t="shared" si="7"/>
        <v>365</v>
      </c>
    </row>
    <row r="71" spans="1:13" ht="47.25" hidden="1" customHeight="1" x14ac:dyDescent="0.25">
      <c r="A71" s="35"/>
      <c r="B71" s="33"/>
      <c r="C71" s="23"/>
      <c r="D71" s="40" t="s">
        <v>11</v>
      </c>
      <c r="E71" s="27">
        <v>2721</v>
      </c>
      <c r="F71" s="27"/>
      <c r="G71" s="27"/>
      <c r="H71" s="27"/>
      <c r="I71" s="27"/>
      <c r="J71" s="27"/>
      <c r="K71" s="27"/>
      <c r="L71" s="27"/>
      <c r="M71" s="27">
        <f t="shared" si="7"/>
        <v>2721</v>
      </c>
    </row>
    <row r="72" spans="1:13" ht="47.25" hidden="1" customHeight="1" x14ac:dyDescent="0.25">
      <c r="A72" s="35"/>
      <c r="B72" s="33"/>
      <c r="C72" s="23"/>
      <c r="D72" s="40" t="s">
        <v>7</v>
      </c>
      <c r="E72" s="27">
        <v>33738.1</v>
      </c>
      <c r="F72" s="27"/>
      <c r="G72" s="27"/>
      <c r="H72" s="27"/>
      <c r="I72" s="27"/>
      <c r="J72" s="27"/>
      <c r="K72" s="27"/>
      <c r="L72" s="27"/>
      <c r="M72" s="27">
        <f t="shared" si="7"/>
        <v>33738.1</v>
      </c>
    </row>
    <row r="73" spans="1:13" ht="100.5" hidden="1" customHeight="1" x14ac:dyDescent="0.25">
      <c r="A73" s="35"/>
      <c r="B73" s="33"/>
      <c r="C73" s="33" t="s">
        <v>25</v>
      </c>
      <c r="D73" s="40" t="s">
        <v>76</v>
      </c>
      <c r="E73" s="27">
        <v>10000</v>
      </c>
      <c r="F73" s="27"/>
      <c r="G73" s="27"/>
      <c r="H73" s="27"/>
      <c r="I73" s="27"/>
      <c r="J73" s="27"/>
      <c r="K73" s="27"/>
      <c r="L73" s="27"/>
      <c r="M73" s="27">
        <f t="shared" si="7"/>
        <v>10000</v>
      </c>
    </row>
    <row r="74" spans="1:13" ht="71.25" hidden="1" customHeight="1" x14ac:dyDescent="0.25">
      <c r="A74" s="42">
        <v>4</v>
      </c>
      <c r="B74" s="29" t="s">
        <v>27</v>
      </c>
      <c r="C74" s="34" t="s">
        <v>38</v>
      </c>
      <c r="D74" s="34" t="s">
        <v>4</v>
      </c>
      <c r="E74" s="27">
        <v>463629.71</v>
      </c>
      <c r="F74" s="27"/>
      <c r="G74" s="27"/>
      <c r="H74" s="27"/>
      <c r="I74" s="27"/>
      <c r="J74" s="27"/>
      <c r="K74" s="27"/>
      <c r="L74" s="27"/>
      <c r="M74" s="27">
        <f>SUM(E74:L74)</f>
        <v>463629.71</v>
      </c>
    </row>
    <row r="75" spans="1:13" ht="141.75" hidden="1" customHeight="1" x14ac:dyDescent="0.25">
      <c r="A75" s="42">
        <v>5</v>
      </c>
      <c r="B75" s="29" t="s">
        <v>30</v>
      </c>
      <c r="C75" s="34" t="s">
        <v>29</v>
      </c>
      <c r="D75" s="34" t="s">
        <v>4</v>
      </c>
      <c r="E75" s="27">
        <v>24728.71</v>
      </c>
      <c r="F75" s="27"/>
      <c r="G75" s="27"/>
      <c r="H75" s="27"/>
      <c r="I75" s="27"/>
      <c r="J75" s="27"/>
      <c r="K75" s="27"/>
      <c r="L75" s="27"/>
      <c r="M75" s="27">
        <f>SUM(E75:L75)</f>
        <v>24728.71</v>
      </c>
    </row>
    <row r="76" spans="1:13" ht="145.5" customHeight="1" x14ac:dyDescent="0.25">
      <c r="A76" s="42">
        <v>6</v>
      </c>
      <c r="B76" s="33" t="s">
        <v>31</v>
      </c>
      <c r="C76" s="23" t="s">
        <v>28</v>
      </c>
      <c r="D76" s="84" t="s">
        <v>102</v>
      </c>
      <c r="E76" s="27"/>
      <c r="F76" s="27">
        <v>172135.98</v>
      </c>
      <c r="G76" s="27">
        <v>384940.84</v>
      </c>
      <c r="H76" s="27">
        <v>21147.279999999999</v>
      </c>
      <c r="I76" s="27">
        <v>6902.4</v>
      </c>
      <c r="J76" s="27">
        <v>313063.40000000002</v>
      </c>
      <c r="K76" s="28">
        <v>0</v>
      </c>
      <c r="L76" s="28">
        <v>0</v>
      </c>
      <c r="M76" s="27">
        <f t="shared" si="7"/>
        <v>898189.90000000014</v>
      </c>
    </row>
    <row r="77" spans="1:13" ht="146.25" customHeight="1" x14ac:dyDescent="0.25">
      <c r="A77" s="42">
        <v>7</v>
      </c>
      <c r="B77" s="33" t="s">
        <v>31</v>
      </c>
      <c r="C77" s="23" t="s">
        <v>29</v>
      </c>
      <c r="D77" s="83" t="s">
        <v>102</v>
      </c>
      <c r="E77" s="27"/>
      <c r="F77" s="27">
        <v>23125.119999999999</v>
      </c>
      <c r="G77" s="43">
        <v>19391.89</v>
      </c>
      <c r="H77" s="28">
        <v>15869.31</v>
      </c>
      <c r="I77" s="27">
        <v>15268.2</v>
      </c>
      <c r="J77" s="27">
        <v>13819.3</v>
      </c>
      <c r="K77" s="27">
        <v>13819.3</v>
      </c>
      <c r="L77" s="27">
        <v>13819.3</v>
      </c>
      <c r="M77" s="27">
        <f t="shared" si="7"/>
        <v>115112.42</v>
      </c>
    </row>
    <row r="78" spans="1:13" ht="148.5" customHeight="1" x14ac:dyDescent="0.25">
      <c r="A78" s="42">
        <v>8</v>
      </c>
      <c r="B78" s="33" t="s">
        <v>31</v>
      </c>
      <c r="C78" s="23" t="s">
        <v>44</v>
      </c>
      <c r="D78" s="83" t="s">
        <v>102</v>
      </c>
      <c r="E78" s="28">
        <v>8764.1</v>
      </c>
      <c r="F78" s="28">
        <v>9120.1200000000008</v>
      </c>
      <c r="G78" s="28">
        <v>14196.98</v>
      </c>
      <c r="H78" s="28">
        <v>25663.96</v>
      </c>
      <c r="I78" s="28">
        <v>28389.9</v>
      </c>
      <c r="J78" s="28">
        <v>25922.3</v>
      </c>
      <c r="K78" s="28">
        <v>25922.3</v>
      </c>
      <c r="L78" s="28">
        <v>25922.3</v>
      </c>
      <c r="M78" s="27">
        <f t="shared" si="7"/>
        <v>163901.96</v>
      </c>
    </row>
    <row r="79" spans="1:13" ht="177.75" customHeight="1" x14ac:dyDescent="0.25">
      <c r="A79" s="42">
        <v>9</v>
      </c>
      <c r="B79" s="77" t="s">
        <v>31</v>
      </c>
      <c r="C79" s="78" t="s">
        <v>80</v>
      </c>
      <c r="D79" s="83" t="s">
        <v>102</v>
      </c>
      <c r="E79" s="28">
        <f>20000+8380</f>
        <v>28380</v>
      </c>
      <c r="F79" s="28">
        <v>20000</v>
      </c>
      <c r="G79" s="28">
        <v>50120</v>
      </c>
      <c r="H79" s="28"/>
      <c r="I79" s="28"/>
      <c r="J79" s="28"/>
      <c r="K79" s="28"/>
      <c r="L79" s="28"/>
      <c r="M79" s="27">
        <f t="shared" si="7"/>
        <v>98500</v>
      </c>
    </row>
    <row r="80" spans="1:13" ht="294.75" customHeight="1" x14ac:dyDescent="0.25">
      <c r="A80" s="85" t="s">
        <v>104</v>
      </c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</row>
    <row r="81" spans="1:13" ht="65.25" customHeight="1" x14ac:dyDescent="0.3">
      <c r="A81" s="19"/>
      <c r="B81" s="86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</row>
    <row r="82" spans="1:13" ht="42" customHeight="1" x14ac:dyDescent="0.25"/>
  </sheetData>
  <sheetProtection formatCells="0" formatColumns="0" formatRows="0" insertColumns="0" insertRows="0" insertHyperlinks="0" sort="0" autoFilter="0" pivotTables="0"/>
  <mergeCells count="30">
    <mergeCell ref="C13:C20"/>
    <mergeCell ref="A21:A25"/>
    <mergeCell ref="K1:M1"/>
    <mergeCell ref="K3:M3"/>
    <mergeCell ref="K5:M5"/>
    <mergeCell ref="B21:B25"/>
    <mergeCell ref="C21:C25"/>
    <mergeCell ref="K2:M2"/>
    <mergeCell ref="K4:M4"/>
    <mergeCell ref="B26:B27"/>
    <mergeCell ref="A28:A31"/>
    <mergeCell ref="B28:B31"/>
    <mergeCell ref="A13:A20"/>
    <mergeCell ref="B13:B20"/>
    <mergeCell ref="A80:M80"/>
    <mergeCell ref="B81:M81"/>
    <mergeCell ref="A9:M9"/>
    <mergeCell ref="A11:A12"/>
    <mergeCell ref="B11:B12"/>
    <mergeCell ref="C11:C12"/>
    <mergeCell ref="D11:D12"/>
    <mergeCell ref="C50:C52"/>
    <mergeCell ref="C57:C58"/>
    <mergeCell ref="C61:C63"/>
    <mergeCell ref="E11:M11"/>
    <mergeCell ref="A33:A45"/>
    <mergeCell ref="C26:C27"/>
    <mergeCell ref="C33:C45"/>
    <mergeCell ref="B33:B45"/>
    <mergeCell ref="A26:A27"/>
  </mergeCells>
  <phoneticPr fontId="6" type="noConversion"/>
  <printOptions horizontalCentered="1"/>
  <pageMargins left="0.43307086614173229" right="0.39370078740157483" top="0.98425196850393704" bottom="0.43307086614173229" header="0" footer="0"/>
  <pageSetup paperSize="9" scale="49" firstPageNumber="12" fitToHeight="8" orientation="landscape" useFirstPageNumber="1" r:id="rId1"/>
  <headerFooter scaleWithDoc="0">
    <oddHeader>&amp;C&amp;"Times New Roman,обычный"&amp;P</oddHeader>
  </headerFooter>
  <rowBreaks count="2" manualBreakCount="2">
    <brk id="17" max="12" man="1"/>
    <brk id="27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tabSelected="1" view="pageBreakPreview" topLeftCell="A50" zoomScale="70" zoomScaleSheetLayoutView="70" workbookViewId="0">
      <selection activeCell="C58" sqref="C58"/>
    </sheetView>
  </sheetViews>
  <sheetFormatPr defaultRowHeight="15" x14ac:dyDescent="0.25"/>
  <cols>
    <col min="1" max="1" width="9" style="1" customWidth="1"/>
    <col min="2" max="2" width="35.42578125" style="1" customWidth="1"/>
    <col min="3" max="3" width="39.28515625" style="1" customWidth="1"/>
    <col min="4" max="4" width="28.140625" style="1" customWidth="1"/>
    <col min="5" max="5" width="19" style="1" customWidth="1"/>
    <col min="6" max="7" width="17.42578125" style="1" customWidth="1"/>
    <col min="8" max="8" width="17.85546875" style="1" customWidth="1"/>
    <col min="9" max="9" width="17.7109375" style="1" customWidth="1"/>
    <col min="10" max="10" width="19" style="1" customWidth="1"/>
    <col min="11" max="11" width="17.28515625" style="1" customWidth="1"/>
    <col min="12" max="12" width="17.7109375" style="1" customWidth="1"/>
    <col min="13" max="13" width="19" style="1" customWidth="1"/>
    <col min="14" max="16384" width="9.140625" style="1"/>
  </cols>
  <sheetData>
    <row r="1" spans="1:13" ht="148.5" customHeight="1" x14ac:dyDescent="0.25">
      <c r="A1" s="5"/>
      <c r="B1" s="5"/>
      <c r="C1" s="5"/>
      <c r="D1" s="5"/>
      <c r="E1" s="5"/>
      <c r="F1" s="5"/>
      <c r="G1" s="5"/>
      <c r="H1" s="5"/>
      <c r="I1" s="4"/>
      <c r="J1" s="6"/>
      <c r="K1" s="101" t="s">
        <v>84</v>
      </c>
      <c r="L1" s="101"/>
      <c r="M1" s="101"/>
    </row>
    <row r="2" spans="1:13" ht="61.5" customHeight="1" x14ac:dyDescent="0.25">
      <c r="A2" s="5"/>
      <c r="B2" s="5"/>
      <c r="C2" s="5"/>
      <c r="D2" s="5"/>
      <c r="E2" s="5"/>
      <c r="F2" s="5"/>
      <c r="G2" s="5"/>
      <c r="H2" s="5"/>
      <c r="I2" s="13"/>
      <c r="J2" s="6"/>
      <c r="K2" s="12"/>
      <c r="L2" s="12"/>
      <c r="M2" s="12"/>
    </row>
    <row r="3" spans="1:13" ht="57.75" customHeight="1" x14ac:dyDescent="0.25">
      <c r="A3" s="102" t="s">
        <v>85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</row>
    <row r="4" spans="1:13" ht="43.5" customHeight="1" x14ac:dyDescent="0.25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ht="22.5" customHeight="1" x14ac:dyDescent="0.25">
      <c r="A5" s="89" t="s">
        <v>68</v>
      </c>
      <c r="B5" s="89" t="s">
        <v>0</v>
      </c>
      <c r="C5" s="89" t="s">
        <v>41</v>
      </c>
      <c r="D5" s="106" t="s">
        <v>91</v>
      </c>
      <c r="E5" s="88" t="s">
        <v>65</v>
      </c>
      <c r="F5" s="88"/>
      <c r="G5" s="88"/>
      <c r="H5" s="88"/>
      <c r="I5" s="88"/>
      <c r="J5" s="88"/>
      <c r="K5" s="88"/>
      <c r="L5" s="88"/>
      <c r="M5" s="88"/>
    </row>
    <row r="6" spans="1:13" ht="30.75" customHeight="1" x14ac:dyDescent="0.25">
      <c r="A6" s="104"/>
      <c r="B6" s="98"/>
      <c r="C6" s="98"/>
      <c r="D6" s="107"/>
      <c r="E6" s="45">
        <v>2013</v>
      </c>
      <c r="F6" s="46">
        <v>2014</v>
      </c>
      <c r="G6" s="47">
        <v>2015</v>
      </c>
      <c r="H6" s="46">
        <v>2016</v>
      </c>
      <c r="I6" s="47">
        <v>2017</v>
      </c>
      <c r="J6" s="46">
        <v>2018</v>
      </c>
      <c r="K6" s="47">
        <v>2019</v>
      </c>
      <c r="L6" s="46">
        <v>2020</v>
      </c>
      <c r="M6" s="47" t="s">
        <v>88</v>
      </c>
    </row>
    <row r="7" spans="1:13" ht="131.25" customHeight="1" x14ac:dyDescent="0.4">
      <c r="A7" s="105"/>
      <c r="B7" s="90"/>
      <c r="C7" s="90"/>
      <c r="D7" s="48"/>
      <c r="E7" s="49" t="s">
        <v>64</v>
      </c>
      <c r="F7" s="49" t="s">
        <v>64</v>
      </c>
      <c r="G7" s="49" t="s">
        <v>64</v>
      </c>
      <c r="H7" s="49" t="s">
        <v>64</v>
      </c>
      <c r="I7" s="49" t="s">
        <v>46</v>
      </c>
      <c r="J7" s="46" t="s">
        <v>46</v>
      </c>
      <c r="K7" s="49" t="s">
        <v>46</v>
      </c>
      <c r="L7" s="46" t="s">
        <v>46</v>
      </c>
      <c r="M7" s="50"/>
    </row>
    <row r="8" spans="1:13" ht="23.25" customHeight="1" x14ac:dyDescent="0.25">
      <c r="A8" s="51"/>
      <c r="B8" s="95" t="s">
        <v>47</v>
      </c>
      <c r="C8" s="95" t="s">
        <v>87</v>
      </c>
      <c r="D8" s="23" t="s">
        <v>3</v>
      </c>
      <c r="E8" s="24">
        <f>SUM(E9:E13)</f>
        <v>2276884.2800000003</v>
      </c>
      <c r="F8" s="24">
        <f t="shared" ref="F8:L8" si="0">SUM(F9:F13)</f>
        <v>612587.01</v>
      </c>
      <c r="G8" s="24">
        <f t="shared" si="0"/>
        <v>697530.15</v>
      </c>
      <c r="H8" s="24">
        <f t="shared" si="0"/>
        <v>379618.46</v>
      </c>
      <c r="I8" s="24">
        <f t="shared" si="0"/>
        <v>586853.19999999995</v>
      </c>
      <c r="J8" s="24">
        <f t="shared" si="0"/>
        <v>715835.87</v>
      </c>
      <c r="K8" s="24">
        <f t="shared" si="0"/>
        <v>609394.79999999993</v>
      </c>
      <c r="L8" s="24">
        <f t="shared" si="0"/>
        <v>310141.60000000003</v>
      </c>
      <c r="M8" s="32">
        <f t="shared" ref="M8:M13" si="1">SUM(E8:L8)</f>
        <v>6188845.3699999992</v>
      </c>
    </row>
    <row r="9" spans="1:13" ht="48" x14ac:dyDescent="0.25">
      <c r="A9" s="52"/>
      <c r="B9" s="96"/>
      <c r="C9" s="96"/>
      <c r="D9" s="23" t="s">
        <v>48</v>
      </c>
      <c r="E9" s="24">
        <f>E29+E54+E49</f>
        <v>66881.899999999994</v>
      </c>
      <c r="F9" s="24">
        <f>F29+F54+F24</f>
        <v>6076.83</v>
      </c>
      <c r="G9" s="24">
        <f t="shared" ref="G9:L9" si="2">G29+G54+G24+G69</f>
        <v>0</v>
      </c>
      <c r="H9" s="24">
        <f t="shared" si="2"/>
        <v>0</v>
      </c>
      <c r="I9" s="24">
        <f t="shared" si="2"/>
        <v>0</v>
      </c>
      <c r="J9" s="24">
        <f t="shared" si="2"/>
        <v>0</v>
      </c>
      <c r="K9" s="24">
        <f t="shared" si="2"/>
        <v>0</v>
      </c>
      <c r="L9" s="24">
        <f t="shared" si="2"/>
        <v>0</v>
      </c>
      <c r="M9" s="32">
        <f t="shared" si="1"/>
        <v>72958.73</v>
      </c>
    </row>
    <row r="10" spans="1:13" ht="48" customHeight="1" x14ac:dyDescent="0.25">
      <c r="A10" s="52"/>
      <c r="B10" s="96"/>
      <c r="C10" s="96"/>
      <c r="D10" s="23" t="s">
        <v>49</v>
      </c>
      <c r="E10" s="24">
        <f>E16+E25+E30+E35+E40+E45+E50+E55+E58+E61+E64+E66+E67</f>
        <v>608191.47</v>
      </c>
      <c r="F10" s="24">
        <f>F30+F55+F58+F16+F61+F64+F66+F67</f>
        <v>227689.72</v>
      </c>
      <c r="G10" s="24">
        <f>G16+G61+G64+G66+G67</f>
        <v>471613.91000000003</v>
      </c>
      <c r="H10" s="24">
        <f>H61+H64+H67+H66+H16</f>
        <v>63814.549999999996</v>
      </c>
      <c r="I10" s="24">
        <f>I30+I55+I58+I16+I61+I64+I66+I67</f>
        <v>51919.8</v>
      </c>
      <c r="J10" s="24">
        <f>J30+J55+J58+J16+J61+J64+J66+J67</f>
        <v>354057.2</v>
      </c>
      <c r="K10" s="24">
        <f>K30+K55+K58+K16+K61+K64+K66+K67</f>
        <v>40995.199999999997</v>
      </c>
      <c r="L10" s="24">
        <f>L30+L55+L58+L16+L61+L64+L66+L67</f>
        <v>40996.300000000003</v>
      </c>
      <c r="M10" s="24">
        <f t="shared" si="1"/>
        <v>1859278.1500000001</v>
      </c>
    </row>
    <row r="11" spans="1:13" ht="48.75" customHeight="1" x14ac:dyDescent="0.25">
      <c r="A11" s="52"/>
      <c r="B11" s="96"/>
      <c r="C11" s="96"/>
      <c r="D11" s="23" t="s">
        <v>50</v>
      </c>
      <c r="E11" s="24">
        <f>E17+E62+E56+E51</f>
        <v>150050</v>
      </c>
      <c r="F11" s="24">
        <f>F31+F17+F62</f>
        <v>38.33</v>
      </c>
      <c r="G11" s="24">
        <f>G31+G17+G62+G70</f>
        <v>27.94</v>
      </c>
      <c r="H11" s="24">
        <f>H31+H17+H62+H70</f>
        <v>0</v>
      </c>
      <c r="I11" s="24">
        <f>I31+I17+I62+I70</f>
        <v>5.8</v>
      </c>
      <c r="J11" s="24">
        <f>J31+J17+J62+J70</f>
        <v>3.47</v>
      </c>
      <c r="K11" s="24">
        <f>K31+K17+K62+K70</f>
        <v>0</v>
      </c>
      <c r="L11" s="24">
        <f>L31+L17+L62</f>
        <v>0</v>
      </c>
      <c r="M11" s="32">
        <f t="shared" si="1"/>
        <v>150125.53999999998</v>
      </c>
    </row>
    <row r="12" spans="1:13" ht="72" x14ac:dyDescent="0.25">
      <c r="A12" s="52"/>
      <c r="B12" s="96"/>
      <c r="C12" s="96"/>
      <c r="D12" s="23" t="s">
        <v>51</v>
      </c>
      <c r="E12" s="24">
        <f>E18+E52</f>
        <v>1346444</v>
      </c>
      <c r="F12" s="24">
        <f>F18+F52</f>
        <v>262318.59999999998</v>
      </c>
      <c r="G12" s="24">
        <f t="shared" ref="G12:L12" si="3">G18+G52+G68</f>
        <v>225888.3</v>
      </c>
      <c r="H12" s="24">
        <f t="shared" si="3"/>
        <v>315803.91000000003</v>
      </c>
      <c r="I12" s="24">
        <f t="shared" si="3"/>
        <v>534927.6</v>
      </c>
      <c r="J12" s="24">
        <f t="shared" si="3"/>
        <v>361775.2</v>
      </c>
      <c r="K12" s="24">
        <f t="shared" si="3"/>
        <v>568399.6</v>
      </c>
      <c r="L12" s="24">
        <f t="shared" si="3"/>
        <v>269145.30000000005</v>
      </c>
      <c r="M12" s="32">
        <f t="shared" si="1"/>
        <v>3884702.5100000007</v>
      </c>
    </row>
    <row r="13" spans="1:13" ht="48" x14ac:dyDescent="0.25">
      <c r="A13" s="53"/>
      <c r="B13" s="97"/>
      <c r="C13" s="97"/>
      <c r="D13" s="23" t="s">
        <v>52</v>
      </c>
      <c r="E13" s="26">
        <f>E57</f>
        <v>105316.91</v>
      </c>
      <c r="F13" s="26">
        <f>F63</f>
        <v>116463.53</v>
      </c>
      <c r="G13" s="26">
        <f>G63</f>
        <v>0</v>
      </c>
      <c r="H13" s="26">
        <f>H63</f>
        <v>0</v>
      </c>
      <c r="I13" s="26"/>
      <c r="J13" s="26"/>
      <c r="K13" s="26"/>
      <c r="L13" s="26"/>
      <c r="M13" s="27">
        <f t="shared" si="1"/>
        <v>221780.44</v>
      </c>
    </row>
    <row r="14" spans="1:13" ht="22.5" customHeight="1" x14ac:dyDescent="0.25">
      <c r="A14" s="89">
        <v>1</v>
      </c>
      <c r="B14" s="108" t="s">
        <v>53</v>
      </c>
      <c r="C14" s="108" t="s">
        <v>86</v>
      </c>
      <c r="D14" s="23" t="s">
        <v>3</v>
      </c>
      <c r="E14" s="24"/>
      <c r="F14" s="32">
        <f>SUM(F15:F18)</f>
        <v>271703.93</v>
      </c>
      <c r="G14" s="32">
        <f t="shared" ref="G14:L14" si="4">SUM(G16:G18)</f>
        <v>227752.5</v>
      </c>
      <c r="H14" s="32">
        <f t="shared" si="4"/>
        <v>203487.91</v>
      </c>
      <c r="I14" s="32">
        <f t="shared" si="4"/>
        <v>531286.9</v>
      </c>
      <c r="J14" s="32">
        <f t="shared" si="4"/>
        <v>360027.4</v>
      </c>
      <c r="K14" s="32">
        <f t="shared" si="4"/>
        <v>245496.2</v>
      </c>
      <c r="L14" s="32">
        <f t="shared" si="4"/>
        <v>251400.00000000003</v>
      </c>
      <c r="M14" s="32">
        <f t="shared" ref="M14:M24" si="5">SUM(E14:L14)</f>
        <v>2091154.84</v>
      </c>
    </row>
    <row r="15" spans="1:13" ht="50.25" customHeight="1" x14ac:dyDescent="0.25">
      <c r="A15" s="98"/>
      <c r="B15" s="108"/>
      <c r="C15" s="108"/>
      <c r="D15" s="23" t="s">
        <v>48</v>
      </c>
      <c r="E15" s="24"/>
      <c r="F15" s="32">
        <f>F24+F39+F44</f>
        <v>6076.83</v>
      </c>
      <c r="G15" s="32"/>
      <c r="H15" s="32"/>
      <c r="I15" s="32"/>
      <c r="J15" s="32"/>
      <c r="K15" s="32"/>
      <c r="L15" s="32"/>
      <c r="M15" s="32">
        <f t="shared" si="5"/>
        <v>6076.83</v>
      </c>
    </row>
    <row r="16" spans="1:13" ht="48" x14ac:dyDescent="0.25">
      <c r="A16" s="98"/>
      <c r="B16" s="108"/>
      <c r="C16" s="108"/>
      <c r="D16" s="23" t="s">
        <v>49</v>
      </c>
      <c r="E16" s="24"/>
      <c r="F16" s="32">
        <f>F20+F25+F30+F35+F40</f>
        <v>3308.5</v>
      </c>
      <c r="G16" s="32">
        <f>G20+G25+G30+G35+G40</f>
        <v>2964.2</v>
      </c>
      <c r="H16" s="32">
        <f t="shared" ref="H16:L16" si="6">H20+H25+H30+H35+H40</f>
        <v>1134</v>
      </c>
      <c r="I16" s="32">
        <f t="shared" si="6"/>
        <v>1359.3</v>
      </c>
      <c r="J16" s="32">
        <f t="shared" si="6"/>
        <v>1252.2</v>
      </c>
      <c r="K16" s="32">
        <f t="shared" si="6"/>
        <v>1253.5999999999999</v>
      </c>
      <c r="L16" s="32">
        <f t="shared" si="6"/>
        <v>1254.7</v>
      </c>
      <c r="M16" s="32">
        <f t="shared" si="5"/>
        <v>12526.500000000002</v>
      </c>
    </row>
    <row r="17" spans="1:13" ht="49.5" customHeight="1" x14ac:dyDescent="0.25">
      <c r="A17" s="98"/>
      <c r="B17" s="108"/>
      <c r="C17" s="108"/>
      <c r="D17" s="23" t="s">
        <v>50</v>
      </c>
      <c r="E17" s="24"/>
      <c r="F17" s="32"/>
      <c r="G17" s="32"/>
      <c r="H17" s="32"/>
      <c r="I17" s="32"/>
      <c r="J17" s="32"/>
      <c r="K17" s="32"/>
      <c r="L17" s="32"/>
      <c r="M17" s="32"/>
    </row>
    <row r="18" spans="1:13" ht="71.25" customHeight="1" x14ac:dyDescent="0.25">
      <c r="A18" s="90"/>
      <c r="B18" s="108"/>
      <c r="C18" s="108"/>
      <c r="D18" s="23" t="s">
        <v>55</v>
      </c>
      <c r="E18" s="32"/>
      <c r="F18" s="32">
        <f>F27+F32+F37+F42+F47</f>
        <v>262318.59999999998</v>
      </c>
      <c r="G18" s="32">
        <f t="shared" ref="G18:M18" si="7">G27+G32+G37+G42+G47</f>
        <v>224788.3</v>
      </c>
      <c r="H18" s="32">
        <f t="shared" si="7"/>
        <v>202353.91</v>
      </c>
      <c r="I18" s="32">
        <f t="shared" si="7"/>
        <v>529927.6</v>
      </c>
      <c r="J18" s="32">
        <f t="shared" si="7"/>
        <v>358775.2</v>
      </c>
      <c r="K18" s="32">
        <f t="shared" si="7"/>
        <v>244242.6</v>
      </c>
      <c r="L18" s="32">
        <f t="shared" si="7"/>
        <v>250145.30000000002</v>
      </c>
      <c r="M18" s="32">
        <f t="shared" si="7"/>
        <v>2072551.51</v>
      </c>
    </row>
    <row r="19" spans="1:13" ht="23.25" customHeight="1" x14ac:dyDescent="0.25">
      <c r="A19" s="109" t="s">
        <v>56</v>
      </c>
      <c r="B19" s="108" t="s">
        <v>31</v>
      </c>
      <c r="C19" s="108" t="s">
        <v>66</v>
      </c>
      <c r="D19" s="23" t="s">
        <v>3</v>
      </c>
      <c r="E19" s="26"/>
      <c r="F19" s="32">
        <f>F20</f>
        <v>3308.5</v>
      </c>
      <c r="G19" s="32">
        <f t="shared" ref="G19:L19" si="8">G20</f>
        <v>2964.2</v>
      </c>
      <c r="H19" s="32">
        <f t="shared" si="8"/>
        <v>1134</v>
      </c>
      <c r="I19" s="32">
        <f t="shared" si="8"/>
        <v>1359.3</v>
      </c>
      <c r="J19" s="32">
        <f t="shared" si="8"/>
        <v>1252.2</v>
      </c>
      <c r="K19" s="32">
        <f t="shared" si="8"/>
        <v>1253.5999999999999</v>
      </c>
      <c r="L19" s="32">
        <f t="shared" si="8"/>
        <v>1254.7</v>
      </c>
      <c r="M19" s="32">
        <f t="shared" si="5"/>
        <v>12526.500000000002</v>
      </c>
    </row>
    <row r="20" spans="1:13" ht="49.5" customHeight="1" x14ac:dyDescent="0.25">
      <c r="A20" s="110"/>
      <c r="B20" s="108"/>
      <c r="C20" s="108"/>
      <c r="D20" s="23" t="s">
        <v>49</v>
      </c>
      <c r="E20" s="26"/>
      <c r="F20" s="32">
        <f>'бюджет прил 2'!F28</f>
        <v>3308.5</v>
      </c>
      <c r="G20" s="32">
        <f>'бюджет прил 2'!G28</f>
        <v>2964.2</v>
      </c>
      <c r="H20" s="32">
        <f>'бюджет прил 2'!H28</f>
        <v>1134</v>
      </c>
      <c r="I20" s="32">
        <f>'бюджет прил 2'!I28</f>
        <v>1359.3</v>
      </c>
      <c r="J20" s="32">
        <f>'бюджет прил 2'!J28</f>
        <v>1252.2</v>
      </c>
      <c r="K20" s="32">
        <f>'бюджет прил 2'!K28</f>
        <v>1253.5999999999999</v>
      </c>
      <c r="L20" s="32">
        <f>'бюджет прил 2'!L28</f>
        <v>1254.7</v>
      </c>
      <c r="M20" s="32">
        <f t="shared" si="5"/>
        <v>12526.500000000002</v>
      </c>
    </row>
    <row r="21" spans="1:13" ht="48.75" customHeight="1" x14ac:dyDescent="0.25">
      <c r="A21" s="110"/>
      <c r="B21" s="108"/>
      <c r="C21" s="108"/>
      <c r="D21" s="23" t="s">
        <v>50</v>
      </c>
      <c r="E21" s="26"/>
      <c r="F21" s="27"/>
      <c r="G21" s="27"/>
      <c r="H21" s="27"/>
      <c r="I21" s="27"/>
      <c r="J21" s="27"/>
      <c r="K21" s="27"/>
      <c r="L21" s="27"/>
      <c r="M21" s="27"/>
    </row>
    <row r="22" spans="1:13" ht="75" customHeight="1" x14ac:dyDescent="0.25">
      <c r="A22" s="111"/>
      <c r="B22" s="108"/>
      <c r="C22" s="108"/>
      <c r="D22" s="23" t="s">
        <v>55</v>
      </c>
      <c r="E22" s="26"/>
      <c r="F22" s="27"/>
      <c r="G22" s="27"/>
      <c r="H22" s="27"/>
      <c r="I22" s="27"/>
      <c r="J22" s="27"/>
      <c r="K22" s="27"/>
      <c r="L22" s="27"/>
      <c r="M22" s="27"/>
    </row>
    <row r="23" spans="1:13" ht="25.5" customHeight="1" x14ac:dyDescent="0.25">
      <c r="A23" s="109" t="s">
        <v>57</v>
      </c>
      <c r="B23" s="108" t="s">
        <v>31</v>
      </c>
      <c r="C23" s="108" t="s">
        <v>67</v>
      </c>
      <c r="D23" s="23" t="s">
        <v>3</v>
      </c>
      <c r="E23" s="26"/>
      <c r="F23" s="27">
        <f>SUM(F24:F27)</f>
        <v>6076.83</v>
      </c>
      <c r="G23" s="27"/>
      <c r="H23" s="27"/>
      <c r="I23" s="27"/>
      <c r="J23" s="27"/>
      <c r="K23" s="27"/>
      <c r="L23" s="27"/>
      <c r="M23" s="27">
        <f t="shared" si="5"/>
        <v>6076.83</v>
      </c>
    </row>
    <row r="24" spans="1:13" ht="48" customHeight="1" x14ac:dyDescent="0.25">
      <c r="A24" s="110"/>
      <c r="B24" s="108"/>
      <c r="C24" s="108"/>
      <c r="D24" s="23" t="s">
        <v>48</v>
      </c>
      <c r="E24" s="27"/>
      <c r="F24" s="27">
        <v>6076.83</v>
      </c>
      <c r="G24" s="27"/>
      <c r="H24" s="27"/>
      <c r="I24" s="27"/>
      <c r="J24" s="27"/>
      <c r="K24" s="27"/>
      <c r="L24" s="27"/>
      <c r="M24" s="27">
        <f t="shared" si="5"/>
        <v>6076.83</v>
      </c>
    </row>
    <row r="25" spans="1:13" ht="48" x14ac:dyDescent="0.25">
      <c r="A25" s="110"/>
      <c r="B25" s="108"/>
      <c r="C25" s="108"/>
      <c r="D25" s="23" t="s">
        <v>49</v>
      </c>
      <c r="E25" s="26"/>
      <c r="F25" s="27"/>
      <c r="G25" s="27"/>
      <c r="H25" s="27"/>
      <c r="I25" s="27"/>
      <c r="J25" s="27"/>
      <c r="K25" s="27"/>
      <c r="L25" s="27"/>
      <c r="M25" s="27"/>
    </row>
    <row r="26" spans="1:13" ht="48" customHeight="1" x14ac:dyDescent="0.25">
      <c r="A26" s="110"/>
      <c r="B26" s="108"/>
      <c r="C26" s="108"/>
      <c r="D26" s="23" t="s">
        <v>50</v>
      </c>
      <c r="E26" s="26"/>
      <c r="F26" s="27"/>
      <c r="G26" s="27"/>
      <c r="H26" s="27"/>
      <c r="I26" s="27"/>
      <c r="J26" s="27"/>
      <c r="K26" s="27"/>
      <c r="L26" s="27"/>
      <c r="M26" s="27"/>
    </row>
    <row r="27" spans="1:13" ht="72" customHeight="1" x14ac:dyDescent="0.25">
      <c r="A27" s="111"/>
      <c r="B27" s="108"/>
      <c r="C27" s="108"/>
      <c r="D27" s="23" t="s">
        <v>55</v>
      </c>
      <c r="E27" s="26"/>
      <c r="F27" s="27"/>
      <c r="G27" s="27"/>
      <c r="H27" s="27"/>
      <c r="I27" s="27"/>
      <c r="J27" s="27"/>
      <c r="K27" s="27"/>
      <c r="L27" s="27"/>
      <c r="M27" s="27"/>
    </row>
    <row r="28" spans="1:13" ht="22.5" customHeight="1" x14ac:dyDescent="0.25">
      <c r="A28" s="109" t="s">
        <v>58</v>
      </c>
      <c r="B28" s="108" t="s">
        <v>31</v>
      </c>
      <c r="C28" s="108" t="s">
        <v>69</v>
      </c>
      <c r="D28" s="23" t="s">
        <v>3</v>
      </c>
      <c r="E28" s="26"/>
      <c r="F28" s="26">
        <f>SUM(F29:F32)</f>
        <v>25000</v>
      </c>
      <c r="G28" s="26">
        <f t="shared" ref="G28:L28" si="9">SUM(G29:G32)</f>
        <v>54000</v>
      </c>
      <c r="H28" s="26">
        <f t="shared" si="9"/>
        <v>26123.4</v>
      </c>
      <c r="I28" s="26">
        <f t="shared" si="9"/>
        <v>62985.599999999999</v>
      </c>
      <c r="J28" s="26">
        <f t="shared" si="9"/>
        <v>68024.399999999994</v>
      </c>
      <c r="K28" s="26">
        <f t="shared" si="9"/>
        <v>73466.399999999994</v>
      </c>
      <c r="L28" s="26">
        <f t="shared" si="9"/>
        <v>79343.7</v>
      </c>
      <c r="M28" s="26">
        <f>SUM(M29:M32)</f>
        <v>388943.5</v>
      </c>
    </row>
    <row r="29" spans="1:13" ht="48.75" customHeight="1" x14ac:dyDescent="0.25">
      <c r="A29" s="110"/>
      <c r="B29" s="108"/>
      <c r="C29" s="108"/>
      <c r="D29" s="23" t="s">
        <v>48</v>
      </c>
      <c r="E29" s="27"/>
      <c r="F29" s="27"/>
      <c r="G29" s="27"/>
      <c r="H29" s="27"/>
      <c r="I29" s="27"/>
      <c r="J29" s="27"/>
      <c r="K29" s="27"/>
      <c r="L29" s="27"/>
      <c r="M29" s="27"/>
    </row>
    <row r="30" spans="1:13" ht="46.5" customHeight="1" x14ac:dyDescent="0.25">
      <c r="A30" s="110"/>
      <c r="B30" s="108"/>
      <c r="C30" s="108"/>
      <c r="D30" s="23" t="s">
        <v>49</v>
      </c>
      <c r="E30" s="28"/>
      <c r="F30" s="27"/>
      <c r="G30" s="27"/>
      <c r="H30" s="27"/>
      <c r="I30" s="27"/>
      <c r="J30" s="27"/>
      <c r="K30" s="27"/>
      <c r="L30" s="27"/>
      <c r="M30" s="27"/>
    </row>
    <row r="31" spans="1:13" ht="45.75" customHeight="1" x14ac:dyDescent="0.25">
      <c r="A31" s="110"/>
      <c r="B31" s="108"/>
      <c r="C31" s="108"/>
      <c r="D31" s="23" t="s">
        <v>50</v>
      </c>
      <c r="E31" s="28"/>
      <c r="F31" s="27"/>
      <c r="G31" s="27"/>
      <c r="H31" s="27"/>
      <c r="I31" s="27"/>
      <c r="J31" s="27"/>
      <c r="K31" s="27"/>
      <c r="L31" s="27"/>
      <c r="M31" s="27"/>
    </row>
    <row r="32" spans="1:13" ht="69.75" customHeight="1" x14ac:dyDescent="0.25">
      <c r="A32" s="111"/>
      <c r="B32" s="108"/>
      <c r="C32" s="108"/>
      <c r="D32" s="23" t="s">
        <v>51</v>
      </c>
      <c r="E32" s="28"/>
      <c r="F32" s="27">
        <v>25000</v>
      </c>
      <c r="G32" s="27">
        <v>54000</v>
      </c>
      <c r="H32" s="27">
        <v>26123.4</v>
      </c>
      <c r="I32" s="27">
        <v>62985.599999999999</v>
      </c>
      <c r="J32" s="27">
        <v>68024.399999999994</v>
      </c>
      <c r="K32" s="27">
        <v>73466.399999999994</v>
      </c>
      <c r="L32" s="27">
        <v>79343.7</v>
      </c>
      <c r="M32" s="27">
        <f>SUM(E32:L32)</f>
        <v>388943.5</v>
      </c>
    </row>
    <row r="33" spans="1:13" ht="21" customHeight="1" x14ac:dyDescent="0.25">
      <c r="A33" s="109" t="s">
        <v>59</v>
      </c>
      <c r="B33" s="108" t="s">
        <v>31</v>
      </c>
      <c r="C33" s="108" t="s">
        <v>70</v>
      </c>
      <c r="D33" s="23" t="s">
        <v>3</v>
      </c>
      <c r="E33" s="26"/>
      <c r="F33" s="26">
        <f>SUM(F34:F37)</f>
        <v>66966.600000000006</v>
      </c>
      <c r="G33" s="26">
        <f t="shared" ref="G33:L33" si="10">SUM(G34:G37)</f>
        <v>50000</v>
      </c>
      <c r="H33" s="26">
        <f t="shared" si="10"/>
        <v>55634</v>
      </c>
      <c r="I33" s="26">
        <f t="shared" si="10"/>
        <v>370000</v>
      </c>
      <c r="J33" s="26">
        <f t="shared" si="10"/>
        <v>200000</v>
      </c>
      <c r="K33" s="26">
        <f t="shared" si="10"/>
        <v>50000</v>
      </c>
      <c r="L33" s="26">
        <f t="shared" si="10"/>
        <v>50000</v>
      </c>
      <c r="M33" s="26">
        <f>SUM(M34:M37)</f>
        <v>842600.6</v>
      </c>
    </row>
    <row r="34" spans="1:13" ht="47.25" customHeight="1" x14ac:dyDescent="0.25">
      <c r="A34" s="110"/>
      <c r="B34" s="108"/>
      <c r="C34" s="108"/>
      <c r="D34" s="23" t="s">
        <v>48</v>
      </c>
      <c r="E34" s="27"/>
      <c r="F34" s="27"/>
      <c r="G34" s="27"/>
      <c r="H34" s="27"/>
      <c r="I34" s="27"/>
      <c r="J34" s="27"/>
      <c r="K34" s="27"/>
      <c r="L34" s="27"/>
      <c r="M34" s="27"/>
    </row>
    <row r="35" spans="1:13" ht="45" customHeight="1" x14ac:dyDescent="0.25">
      <c r="A35" s="110"/>
      <c r="B35" s="108"/>
      <c r="C35" s="108"/>
      <c r="D35" s="23" t="s">
        <v>49</v>
      </c>
      <c r="E35" s="28"/>
      <c r="F35" s="27"/>
      <c r="G35" s="27"/>
      <c r="H35" s="27"/>
      <c r="I35" s="27"/>
      <c r="J35" s="27"/>
      <c r="K35" s="27"/>
      <c r="L35" s="27"/>
      <c r="M35" s="27"/>
    </row>
    <row r="36" spans="1:13" ht="48.75" customHeight="1" x14ac:dyDescent="0.25">
      <c r="A36" s="110"/>
      <c r="B36" s="108"/>
      <c r="C36" s="108"/>
      <c r="D36" s="23" t="s">
        <v>50</v>
      </c>
      <c r="E36" s="28"/>
      <c r="F36" s="27"/>
      <c r="G36" s="27"/>
      <c r="H36" s="27"/>
      <c r="I36" s="27"/>
      <c r="J36" s="27"/>
      <c r="K36" s="27"/>
      <c r="L36" s="27"/>
      <c r="M36" s="27"/>
    </row>
    <row r="37" spans="1:13" ht="102" customHeight="1" x14ac:dyDescent="0.25">
      <c r="A37" s="111"/>
      <c r="B37" s="108"/>
      <c r="C37" s="108"/>
      <c r="D37" s="23" t="s">
        <v>55</v>
      </c>
      <c r="E37" s="28"/>
      <c r="F37" s="27">
        <v>66966.600000000006</v>
      </c>
      <c r="G37" s="27">
        <v>50000</v>
      </c>
      <c r="H37" s="27">
        <v>55634</v>
      </c>
      <c r="I37" s="27">
        <v>370000</v>
      </c>
      <c r="J37" s="27">
        <v>200000</v>
      </c>
      <c r="K37" s="27">
        <v>50000</v>
      </c>
      <c r="L37" s="27">
        <v>50000</v>
      </c>
      <c r="M37" s="27">
        <f>SUM(E37:L37)</f>
        <v>842600.6</v>
      </c>
    </row>
    <row r="38" spans="1:13" ht="21" customHeight="1" x14ac:dyDescent="0.25">
      <c r="A38" s="109" t="s">
        <v>62</v>
      </c>
      <c r="B38" s="108" t="s">
        <v>31</v>
      </c>
      <c r="C38" s="108" t="s">
        <v>71</v>
      </c>
      <c r="D38" s="23" t="s">
        <v>3</v>
      </c>
      <c r="E38" s="26"/>
      <c r="F38" s="26">
        <f>SUM(F39:F42)</f>
        <v>170352</v>
      </c>
      <c r="G38" s="26">
        <f t="shared" ref="G38:L38" si="11">SUM(G39:G42)</f>
        <v>119325.4</v>
      </c>
      <c r="H38" s="26">
        <f t="shared" si="11"/>
        <v>120000</v>
      </c>
      <c r="I38" s="26">
        <f t="shared" si="11"/>
        <v>96200</v>
      </c>
      <c r="J38" s="26">
        <f t="shared" si="11"/>
        <v>90000</v>
      </c>
      <c r="K38" s="26">
        <f t="shared" si="11"/>
        <v>120000</v>
      </c>
      <c r="L38" s="26">
        <f t="shared" si="11"/>
        <v>120000</v>
      </c>
      <c r="M38" s="26">
        <f>SUM(F38:L38)</f>
        <v>835877.4</v>
      </c>
    </row>
    <row r="39" spans="1:13" ht="48" customHeight="1" x14ac:dyDescent="0.25">
      <c r="A39" s="110"/>
      <c r="B39" s="108"/>
      <c r="C39" s="108"/>
      <c r="D39" s="23" t="s">
        <v>48</v>
      </c>
      <c r="E39" s="27"/>
      <c r="F39" s="27"/>
      <c r="G39" s="27"/>
      <c r="H39" s="27"/>
      <c r="I39" s="27"/>
      <c r="J39" s="27"/>
      <c r="K39" s="27"/>
      <c r="L39" s="27"/>
      <c r="M39" s="27"/>
    </row>
    <row r="40" spans="1:13" ht="48" customHeight="1" x14ac:dyDescent="0.25">
      <c r="A40" s="110"/>
      <c r="B40" s="108"/>
      <c r="C40" s="108"/>
      <c r="D40" s="23" t="s">
        <v>49</v>
      </c>
      <c r="E40" s="28"/>
      <c r="F40" s="27"/>
      <c r="G40" s="27"/>
      <c r="H40" s="27"/>
      <c r="I40" s="27"/>
      <c r="J40" s="27"/>
      <c r="K40" s="27"/>
      <c r="L40" s="27"/>
      <c r="M40" s="27"/>
    </row>
    <row r="41" spans="1:13" ht="43.5" customHeight="1" x14ac:dyDescent="0.25">
      <c r="A41" s="110"/>
      <c r="B41" s="108"/>
      <c r="C41" s="108"/>
      <c r="D41" s="23" t="s">
        <v>50</v>
      </c>
      <c r="E41" s="28"/>
      <c r="F41" s="27"/>
      <c r="G41" s="27"/>
      <c r="H41" s="27"/>
      <c r="I41" s="27"/>
      <c r="J41" s="27"/>
      <c r="K41" s="27"/>
      <c r="L41" s="27"/>
      <c r="M41" s="27"/>
    </row>
    <row r="42" spans="1:13" ht="70.5" customHeight="1" x14ac:dyDescent="0.25">
      <c r="A42" s="111"/>
      <c r="B42" s="108"/>
      <c r="C42" s="108"/>
      <c r="D42" s="23" t="s">
        <v>55</v>
      </c>
      <c r="E42" s="28"/>
      <c r="F42" s="27">
        <v>170352</v>
      </c>
      <c r="G42" s="27">
        <v>119325.4</v>
      </c>
      <c r="H42" s="27">
        <v>120000</v>
      </c>
      <c r="I42" s="27">
        <v>96200</v>
      </c>
      <c r="J42" s="27">
        <v>90000</v>
      </c>
      <c r="K42" s="27">
        <v>120000</v>
      </c>
      <c r="L42" s="27">
        <v>120000</v>
      </c>
      <c r="M42" s="27">
        <f>SUM(E42:L42)</f>
        <v>835877.4</v>
      </c>
    </row>
    <row r="43" spans="1:13" ht="24" customHeight="1" x14ac:dyDescent="0.25">
      <c r="A43" s="109" t="s">
        <v>73</v>
      </c>
      <c r="B43" s="108" t="s">
        <v>31</v>
      </c>
      <c r="C43" s="108" t="s">
        <v>74</v>
      </c>
      <c r="D43" s="23" t="s">
        <v>3</v>
      </c>
      <c r="E43" s="26"/>
      <c r="F43" s="26"/>
      <c r="G43" s="26">
        <f t="shared" ref="G43:L43" si="12">SUM(G44:G47)</f>
        <v>1462.9</v>
      </c>
      <c r="H43" s="26">
        <f t="shared" si="12"/>
        <v>596.51</v>
      </c>
      <c r="I43" s="26">
        <f t="shared" si="12"/>
        <v>742</v>
      </c>
      <c r="J43" s="26">
        <f t="shared" si="12"/>
        <v>750.8</v>
      </c>
      <c r="K43" s="26">
        <f t="shared" si="12"/>
        <v>776.2</v>
      </c>
      <c r="L43" s="26">
        <f t="shared" si="12"/>
        <v>801.6</v>
      </c>
      <c r="M43" s="26">
        <f>SUM(G43:L43)</f>
        <v>5130.01</v>
      </c>
    </row>
    <row r="44" spans="1:13" ht="47.25" customHeight="1" x14ac:dyDescent="0.25">
      <c r="A44" s="110"/>
      <c r="B44" s="108"/>
      <c r="C44" s="108"/>
      <c r="D44" s="23" t="s">
        <v>48</v>
      </c>
      <c r="E44" s="27"/>
      <c r="F44" s="27"/>
      <c r="G44" s="27"/>
      <c r="H44" s="27"/>
      <c r="I44" s="27"/>
      <c r="J44" s="27"/>
      <c r="K44" s="27"/>
      <c r="L44" s="27"/>
      <c r="M44" s="27"/>
    </row>
    <row r="45" spans="1:13" ht="42" customHeight="1" x14ac:dyDescent="0.25">
      <c r="A45" s="110"/>
      <c r="B45" s="108"/>
      <c r="C45" s="108"/>
      <c r="D45" s="23" t="s">
        <v>49</v>
      </c>
      <c r="E45" s="28"/>
      <c r="F45" s="27"/>
      <c r="G45" s="27"/>
      <c r="H45" s="27"/>
      <c r="I45" s="27"/>
      <c r="J45" s="27"/>
      <c r="K45" s="27"/>
      <c r="L45" s="27"/>
      <c r="M45" s="27"/>
    </row>
    <row r="46" spans="1:13" ht="45" customHeight="1" x14ac:dyDescent="0.25">
      <c r="A46" s="110"/>
      <c r="B46" s="108"/>
      <c r="C46" s="108"/>
      <c r="D46" s="23" t="s">
        <v>50</v>
      </c>
      <c r="E46" s="28"/>
      <c r="F46" s="27"/>
      <c r="G46" s="27"/>
      <c r="H46" s="27"/>
      <c r="I46" s="27"/>
      <c r="J46" s="27"/>
      <c r="K46" s="27"/>
      <c r="L46" s="27"/>
      <c r="M46" s="27"/>
    </row>
    <row r="47" spans="1:13" ht="129" customHeight="1" x14ac:dyDescent="0.25">
      <c r="A47" s="111"/>
      <c r="B47" s="108"/>
      <c r="C47" s="108"/>
      <c r="D47" s="23" t="s">
        <v>55</v>
      </c>
      <c r="E47" s="28"/>
      <c r="F47" s="27"/>
      <c r="G47" s="27">
        <v>1462.9</v>
      </c>
      <c r="H47" s="27">
        <v>596.51</v>
      </c>
      <c r="I47" s="27">
        <v>742</v>
      </c>
      <c r="J47" s="27">
        <v>750.8</v>
      </c>
      <c r="K47" s="27">
        <v>776.2</v>
      </c>
      <c r="L47" s="27">
        <v>801.6</v>
      </c>
      <c r="M47" s="27">
        <f>SUM(G47:L47)</f>
        <v>5130.01</v>
      </c>
    </row>
    <row r="48" spans="1:13" ht="21" customHeight="1" x14ac:dyDescent="0.25">
      <c r="A48" s="89">
        <v>2</v>
      </c>
      <c r="B48" s="113" t="s">
        <v>27</v>
      </c>
      <c r="C48" s="113" t="s">
        <v>54</v>
      </c>
      <c r="D48" s="53" t="s">
        <v>3</v>
      </c>
      <c r="E48" s="54">
        <f>SUM(E49:E52)</f>
        <v>1625914.85</v>
      </c>
      <c r="F48" s="54"/>
      <c r="G48" s="54"/>
      <c r="H48" s="54"/>
      <c r="I48" s="54"/>
      <c r="J48" s="54"/>
      <c r="K48" s="54"/>
      <c r="L48" s="54"/>
      <c r="M48" s="54">
        <f>SUM(M49:M52)</f>
        <v>1625914.85</v>
      </c>
    </row>
    <row r="49" spans="1:13" ht="48" customHeight="1" x14ac:dyDescent="0.25">
      <c r="A49" s="98"/>
      <c r="B49" s="108"/>
      <c r="C49" s="108"/>
      <c r="D49" s="23" t="s">
        <v>48</v>
      </c>
      <c r="E49" s="27">
        <v>46781.9</v>
      </c>
      <c r="F49" s="27"/>
      <c r="G49" s="27"/>
      <c r="H49" s="27"/>
      <c r="I49" s="27"/>
      <c r="J49" s="27"/>
      <c r="K49" s="27"/>
      <c r="L49" s="27"/>
      <c r="M49" s="27">
        <f t="shared" ref="M49:M58" si="13">SUM(E49:L49)</f>
        <v>46781.9</v>
      </c>
    </row>
    <row r="50" spans="1:13" ht="43.5" customHeight="1" x14ac:dyDescent="0.25">
      <c r="A50" s="98"/>
      <c r="B50" s="108"/>
      <c r="C50" s="108"/>
      <c r="D50" s="23" t="s">
        <v>49</v>
      </c>
      <c r="E50" s="28">
        <f>'бюджет прил 2'!E33</f>
        <v>82688.95</v>
      </c>
      <c r="F50" s="27"/>
      <c r="G50" s="27"/>
      <c r="H50" s="27"/>
      <c r="I50" s="27"/>
      <c r="J50" s="27"/>
      <c r="K50" s="27"/>
      <c r="L50" s="27"/>
      <c r="M50" s="27">
        <f t="shared" si="13"/>
        <v>82688.95</v>
      </c>
    </row>
    <row r="51" spans="1:13" ht="48.75" customHeight="1" x14ac:dyDescent="0.25">
      <c r="A51" s="98"/>
      <c r="B51" s="108"/>
      <c r="C51" s="108"/>
      <c r="D51" s="23" t="s">
        <v>50</v>
      </c>
      <c r="E51" s="28">
        <v>150000</v>
      </c>
      <c r="F51" s="27"/>
      <c r="G51" s="27"/>
      <c r="H51" s="27"/>
      <c r="I51" s="27"/>
      <c r="J51" s="27"/>
      <c r="K51" s="27"/>
      <c r="L51" s="27"/>
      <c r="M51" s="27">
        <f t="shared" si="13"/>
        <v>150000</v>
      </c>
    </row>
    <row r="52" spans="1:13" ht="72" x14ac:dyDescent="0.25">
      <c r="A52" s="90"/>
      <c r="B52" s="108"/>
      <c r="C52" s="108"/>
      <c r="D52" s="23" t="s">
        <v>55</v>
      </c>
      <c r="E52" s="28">
        <v>1346444</v>
      </c>
      <c r="F52" s="27"/>
      <c r="G52" s="27"/>
      <c r="H52" s="27"/>
      <c r="I52" s="27"/>
      <c r="J52" s="27"/>
      <c r="K52" s="27"/>
      <c r="L52" s="27"/>
      <c r="M52" s="27">
        <f t="shared" si="13"/>
        <v>1346444</v>
      </c>
    </row>
    <row r="53" spans="1:13" ht="21" customHeight="1" x14ac:dyDescent="0.25">
      <c r="A53" s="89">
        <v>3</v>
      </c>
      <c r="B53" s="114" t="s">
        <v>27</v>
      </c>
      <c r="C53" s="114" t="s">
        <v>106</v>
      </c>
      <c r="D53" s="23" t="s">
        <v>60</v>
      </c>
      <c r="E53" s="28">
        <f>SUM(E54:E57)</f>
        <v>589096.62</v>
      </c>
      <c r="F53" s="28"/>
      <c r="G53" s="27"/>
      <c r="H53" s="27"/>
      <c r="I53" s="27"/>
      <c r="J53" s="27"/>
      <c r="K53" s="27"/>
      <c r="L53" s="27"/>
      <c r="M53" s="27">
        <f t="shared" si="13"/>
        <v>589096.62</v>
      </c>
    </row>
    <row r="54" spans="1:13" ht="45" customHeight="1" x14ac:dyDescent="0.25">
      <c r="A54" s="98"/>
      <c r="B54" s="112"/>
      <c r="C54" s="112"/>
      <c r="D54" s="23" t="s">
        <v>48</v>
      </c>
      <c r="E54" s="27">
        <v>20100</v>
      </c>
      <c r="F54" s="28"/>
      <c r="G54" s="27"/>
      <c r="H54" s="27"/>
      <c r="I54" s="27"/>
      <c r="J54" s="27"/>
      <c r="K54" s="27"/>
      <c r="L54" s="27"/>
      <c r="M54" s="27">
        <f t="shared" si="13"/>
        <v>20100</v>
      </c>
    </row>
    <row r="55" spans="1:13" ht="45" customHeight="1" x14ac:dyDescent="0.25">
      <c r="A55" s="98"/>
      <c r="B55" s="112"/>
      <c r="C55" s="112"/>
      <c r="D55" s="23" t="s">
        <v>49</v>
      </c>
      <c r="E55" s="27">
        <f>'бюджет прил 2'!E74</f>
        <v>463629.71</v>
      </c>
      <c r="F55" s="27"/>
      <c r="G55" s="27"/>
      <c r="H55" s="27"/>
      <c r="I55" s="27"/>
      <c r="J55" s="27"/>
      <c r="K55" s="27"/>
      <c r="L55" s="27"/>
      <c r="M55" s="27">
        <f t="shared" si="13"/>
        <v>463629.71</v>
      </c>
    </row>
    <row r="56" spans="1:13" ht="46.5" customHeight="1" x14ac:dyDescent="0.25">
      <c r="A56" s="98"/>
      <c r="B56" s="112"/>
      <c r="C56" s="112"/>
      <c r="D56" s="23" t="s">
        <v>50</v>
      </c>
      <c r="E56" s="26">
        <v>50</v>
      </c>
      <c r="F56" s="27"/>
      <c r="G56" s="27"/>
      <c r="H56" s="27"/>
      <c r="I56" s="27"/>
      <c r="J56" s="27"/>
      <c r="K56" s="27"/>
      <c r="L56" s="27"/>
      <c r="M56" s="27">
        <f t="shared" si="13"/>
        <v>50</v>
      </c>
    </row>
    <row r="57" spans="1:13" ht="45" customHeight="1" x14ac:dyDescent="0.25">
      <c r="A57" s="90"/>
      <c r="B57" s="113"/>
      <c r="C57" s="113"/>
      <c r="D57" s="23" t="s">
        <v>52</v>
      </c>
      <c r="E57" s="26">
        <v>105316.91</v>
      </c>
      <c r="F57" s="27"/>
      <c r="G57" s="27"/>
      <c r="H57" s="27"/>
      <c r="I57" s="27"/>
      <c r="J57" s="27"/>
      <c r="K57" s="27"/>
      <c r="L57" s="27"/>
      <c r="M57" s="27">
        <f t="shared" si="13"/>
        <v>105316.91</v>
      </c>
    </row>
    <row r="58" spans="1:13" ht="261.75" customHeight="1" x14ac:dyDescent="0.25">
      <c r="A58" s="55">
        <v>4</v>
      </c>
      <c r="B58" s="51" t="s">
        <v>61</v>
      </c>
      <c r="C58" s="51" t="s">
        <v>29</v>
      </c>
      <c r="D58" s="23" t="s">
        <v>49</v>
      </c>
      <c r="E58" s="26">
        <f>'бюджет прил 2'!E75</f>
        <v>24728.71</v>
      </c>
      <c r="F58" s="27"/>
      <c r="G58" s="27"/>
      <c r="H58" s="27"/>
      <c r="I58" s="27"/>
      <c r="J58" s="27"/>
      <c r="K58" s="27"/>
      <c r="L58" s="27"/>
      <c r="M58" s="27">
        <f t="shared" si="13"/>
        <v>24728.71</v>
      </c>
    </row>
    <row r="59" spans="1:13" ht="52.5" customHeight="1" x14ac:dyDescent="0.25">
      <c r="A59" s="47">
        <v>5</v>
      </c>
      <c r="B59" s="56" t="s">
        <v>31</v>
      </c>
      <c r="C59" s="95" t="s">
        <v>28</v>
      </c>
      <c r="D59" s="44" t="s">
        <v>60</v>
      </c>
      <c r="E59" s="26"/>
      <c r="F59" s="28">
        <f>SUM(F61:F63)</f>
        <v>288637.83999999997</v>
      </c>
      <c r="G59" s="28">
        <f t="shared" ref="G59:L59" si="14">SUM(G61:G63)</f>
        <v>384968.78</v>
      </c>
      <c r="H59" s="28">
        <f t="shared" si="14"/>
        <v>21147.279999999999</v>
      </c>
      <c r="I59" s="28">
        <f t="shared" si="14"/>
        <v>6908.2</v>
      </c>
      <c r="J59" s="28">
        <f t="shared" si="14"/>
        <v>313066.87</v>
      </c>
      <c r="K59" s="28">
        <f t="shared" si="14"/>
        <v>0</v>
      </c>
      <c r="L59" s="28">
        <f t="shared" si="14"/>
        <v>0</v>
      </c>
      <c r="M59" s="28">
        <f>SUM(M61:M63)</f>
        <v>1014728.9700000002</v>
      </c>
    </row>
    <row r="60" spans="1:13" ht="48" x14ac:dyDescent="0.25">
      <c r="A60" s="52"/>
      <c r="B60" s="57"/>
      <c r="C60" s="96"/>
      <c r="D60" s="44" t="s">
        <v>48</v>
      </c>
      <c r="E60" s="26"/>
      <c r="F60" s="28"/>
      <c r="G60" s="28"/>
      <c r="H60" s="28"/>
      <c r="I60" s="28"/>
      <c r="J60" s="28"/>
      <c r="K60" s="28"/>
      <c r="L60" s="28"/>
      <c r="M60" s="28"/>
    </row>
    <row r="61" spans="1:13" ht="45.75" customHeight="1" x14ac:dyDescent="0.25">
      <c r="A61" s="57"/>
      <c r="B61" s="57"/>
      <c r="C61" s="96"/>
      <c r="D61" s="44" t="s">
        <v>49</v>
      </c>
      <c r="E61" s="26"/>
      <c r="F61" s="27">
        <f>'бюджет прил 2'!F76</f>
        <v>172135.98</v>
      </c>
      <c r="G61" s="27">
        <f>'бюджет прил 2'!G76</f>
        <v>384940.84</v>
      </c>
      <c r="H61" s="27">
        <f>'бюджет прил 2'!H76</f>
        <v>21147.279999999999</v>
      </c>
      <c r="I61" s="27">
        <f>'бюджет прил 2'!I76</f>
        <v>6902.4</v>
      </c>
      <c r="J61" s="27">
        <f>'бюджет прил 2'!J76</f>
        <v>313063.40000000002</v>
      </c>
      <c r="K61" s="27">
        <f>'бюджет прил 2'!K76</f>
        <v>0</v>
      </c>
      <c r="L61" s="27">
        <f>'бюджет прил 2'!L76</f>
        <v>0</v>
      </c>
      <c r="M61" s="27">
        <f>SUM(E61:L61)</f>
        <v>898189.90000000014</v>
      </c>
    </row>
    <row r="62" spans="1:13" ht="51" customHeight="1" x14ac:dyDescent="0.25">
      <c r="A62" s="57"/>
      <c r="B62" s="57"/>
      <c r="C62" s="52"/>
      <c r="D62" s="44" t="s">
        <v>50</v>
      </c>
      <c r="E62" s="26"/>
      <c r="F62" s="27">
        <v>38.33</v>
      </c>
      <c r="G62" s="27">
        <v>27.94</v>
      </c>
      <c r="H62" s="27">
        <v>0</v>
      </c>
      <c r="I62" s="27">
        <v>5.8</v>
      </c>
      <c r="J62" s="27">
        <v>3.47</v>
      </c>
      <c r="K62" s="27"/>
      <c r="L62" s="27"/>
      <c r="M62" s="27">
        <f>SUM(E62:L62)</f>
        <v>75.539999999999992</v>
      </c>
    </row>
    <row r="63" spans="1:13" ht="44.25" customHeight="1" x14ac:dyDescent="0.25">
      <c r="A63" s="53"/>
      <c r="B63" s="58"/>
      <c r="C63" s="53"/>
      <c r="D63" s="44" t="s">
        <v>52</v>
      </c>
      <c r="E63" s="59"/>
      <c r="F63" s="60">
        <v>116463.53</v>
      </c>
      <c r="G63" s="60">
        <v>0</v>
      </c>
      <c r="H63" s="60">
        <v>0</v>
      </c>
      <c r="I63" s="60">
        <v>0</v>
      </c>
      <c r="J63" s="79">
        <v>0</v>
      </c>
      <c r="K63" s="61"/>
      <c r="L63" s="61"/>
      <c r="M63" s="60">
        <f>SUM(E63:L63)</f>
        <v>116463.53</v>
      </c>
    </row>
    <row r="64" spans="1:13" ht="27" customHeight="1" x14ac:dyDescent="0.25">
      <c r="A64" s="118">
        <v>6</v>
      </c>
      <c r="B64" s="112" t="s">
        <v>31</v>
      </c>
      <c r="C64" s="112" t="s">
        <v>29</v>
      </c>
      <c r="D64" s="114" t="s">
        <v>49</v>
      </c>
      <c r="E64" s="120"/>
      <c r="F64" s="116">
        <f>'бюджет прил 2'!F77</f>
        <v>23125.119999999999</v>
      </c>
      <c r="G64" s="116">
        <f>'бюджет прил 2'!G77</f>
        <v>19391.89</v>
      </c>
      <c r="H64" s="116">
        <f>'бюджет прил 2'!H77</f>
        <v>15869.31</v>
      </c>
      <c r="I64" s="116">
        <f>'бюджет прил 2'!I77</f>
        <v>15268.2</v>
      </c>
      <c r="J64" s="116">
        <f>'бюджет прил 2'!J77</f>
        <v>13819.3</v>
      </c>
      <c r="K64" s="116">
        <f>'бюджет прил 2'!K77</f>
        <v>13819.3</v>
      </c>
      <c r="L64" s="116">
        <f>'бюджет прил 2'!L77</f>
        <v>13819.3</v>
      </c>
      <c r="M64" s="116">
        <f>SUM(E64:L64)</f>
        <v>115112.42</v>
      </c>
    </row>
    <row r="65" spans="1:13" ht="232.5" customHeight="1" x14ac:dyDescent="0.25">
      <c r="A65" s="119"/>
      <c r="B65" s="113"/>
      <c r="C65" s="113"/>
      <c r="D65" s="113"/>
      <c r="E65" s="121"/>
      <c r="F65" s="117"/>
      <c r="G65" s="117"/>
      <c r="H65" s="117"/>
      <c r="I65" s="117"/>
      <c r="J65" s="117"/>
      <c r="K65" s="117"/>
      <c r="L65" s="117"/>
      <c r="M65" s="117"/>
    </row>
    <row r="66" spans="1:13" ht="121.5" customHeight="1" x14ac:dyDescent="0.25">
      <c r="A66" s="22">
        <v>7</v>
      </c>
      <c r="B66" s="23" t="s">
        <v>31</v>
      </c>
      <c r="C66" s="23" t="s">
        <v>44</v>
      </c>
      <c r="D66" s="23" t="s">
        <v>49</v>
      </c>
      <c r="E66" s="62">
        <f>'бюджет прил 2'!E78</f>
        <v>8764.1</v>
      </c>
      <c r="F66" s="62">
        <f>'бюджет прил 2'!F78</f>
        <v>9120.1200000000008</v>
      </c>
      <c r="G66" s="62">
        <f>'бюджет прил 2'!G78</f>
        <v>14196.98</v>
      </c>
      <c r="H66" s="62">
        <f>'бюджет прил 2'!H78</f>
        <v>25663.96</v>
      </c>
      <c r="I66" s="62">
        <f>'бюджет прил 2'!I78</f>
        <v>28389.9</v>
      </c>
      <c r="J66" s="62">
        <f>'бюджет прил 2'!J78</f>
        <v>25922.3</v>
      </c>
      <c r="K66" s="62">
        <f>'бюджет прил 2'!K78</f>
        <v>25922.3</v>
      </c>
      <c r="L66" s="62">
        <f>'бюджет прил 2'!L78</f>
        <v>25922.3</v>
      </c>
      <c r="M66" s="32">
        <f>SUM(E66:L66)</f>
        <v>163901.96</v>
      </c>
    </row>
    <row r="67" spans="1:13" ht="214.5" customHeight="1" x14ac:dyDescent="0.25">
      <c r="A67" s="49">
        <v>8</v>
      </c>
      <c r="B67" s="23" t="s">
        <v>31</v>
      </c>
      <c r="C67" s="23" t="s">
        <v>80</v>
      </c>
      <c r="D67" s="23" t="s">
        <v>49</v>
      </c>
      <c r="E67" s="31">
        <f>'бюджет прил 2'!E79</f>
        <v>28380</v>
      </c>
      <c r="F67" s="31">
        <f>'бюджет прил 2'!F79</f>
        <v>20000</v>
      </c>
      <c r="G67" s="31">
        <f>'бюджет прил 2'!G79</f>
        <v>50120</v>
      </c>
      <c r="H67" s="31"/>
      <c r="I67" s="31"/>
      <c r="J67" s="31"/>
      <c r="K67" s="31"/>
      <c r="L67" s="31"/>
      <c r="M67" s="32">
        <f>SUM(E67:L67)</f>
        <v>98500</v>
      </c>
    </row>
    <row r="68" spans="1:13" ht="146.25" customHeight="1" x14ac:dyDescent="0.25">
      <c r="A68" s="22">
        <v>9</v>
      </c>
      <c r="B68" s="33" t="s">
        <v>31</v>
      </c>
      <c r="C68" s="63" t="s">
        <v>77</v>
      </c>
      <c r="D68" s="33" t="s">
        <v>55</v>
      </c>
      <c r="E68" s="64"/>
      <c r="F68" s="64"/>
      <c r="G68" s="65">
        <v>1100</v>
      </c>
      <c r="H68" s="65">
        <v>113450</v>
      </c>
      <c r="I68" s="65">
        <v>5000</v>
      </c>
      <c r="J68" s="65">
        <v>3000</v>
      </c>
      <c r="K68" s="65">
        <v>324157</v>
      </c>
      <c r="L68" s="65">
        <v>19000</v>
      </c>
      <c r="M68" s="66">
        <f>SUM(G68:L68)</f>
        <v>465707</v>
      </c>
    </row>
    <row r="69" spans="1:13" ht="22.5" customHeight="1" x14ac:dyDescent="0.35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</row>
    <row r="70" spans="1:13" ht="24" x14ac:dyDescent="0.35">
      <c r="A70" s="67"/>
      <c r="B70" s="67"/>
      <c r="C70" s="67"/>
      <c r="D70" s="67"/>
      <c r="E70" s="67"/>
      <c r="F70" s="68"/>
      <c r="G70" s="67"/>
      <c r="H70" s="67"/>
      <c r="I70" s="67"/>
      <c r="J70" s="67"/>
      <c r="K70" s="67"/>
      <c r="L70" s="67"/>
      <c r="M70" s="67"/>
    </row>
    <row r="71" spans="1:13" ht="24.75" x14ac:dyDescent="0.4">
      <c r="A71" s="69"/>
      <c r="B71" s="70"/>
      <c r="C71" s="71"/>
      <c r="D71" s="72"/>
      <c r="E71" s="73"/>
      <c r="F71" s="73"/>
      <c r="G71" s="73"/>
      <c r="H71" s="73"/>
      <c r="I71" s="73"/>
      <c r="J71" s="73"/>
      <c r="K71" s="73"/>
      <c r="L71" s="73"/>
      <c r="M71" s="74"/>
    </row>
    <row r="72" spans="1:13" ht="24.75" x14ac:dyDescent="0.4">
      <c r="A72" s="68"/>
      <c r="B72" s="75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</row>
    <row r="73" spans="1:13" ht="24.75" x14ac:dyDescent="0.4">
      <c r="A73" s="76"/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</row>
    <row r="74" spans="1:13" ht="24.75" x14ac:dyDescent="0.4">
      <c r="A74" s="76"/>
      <c r="B74" s="76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</row>
  </sheetData>
  <sheetProtection formatCells="0" formatColumns="0" formatRows="0" insertColumns="0" insertRows="0" insertHyperlinks="0" deleteColumns="0" deleteRows="0" sort="0" autoFilter="0" pivotTables="0"/>
  <mergeCells count="51">
    <mergeCell ref="B8:B13"/>
    <mergeCell ref="C8:C13"/>
    <mergeCell ref="C53:C57"/>
    <mergeCell ref="A69:M69"/>
    <mergeCell ref="M64:M65"/>
    <mergeCell ref="G64:G65"/>
    <mergeCell ref="H64:H65"/>
    <mergeCell ref="I64:I65"/>
    <mergeCell ref="J64:J65"/>
    <mergeCell ref="K64:K65"/>
    <mergeCell ref="L64:L65"/>
    <mergeCell ref="A64:A65"/>
    <mergeCell ref="F64:F65"/>
    <mergeCell ref="C64:C65"/>
    <mergeCell ref="E64:E65"/>
    <mergeCell ref="D64:D65"/>
    <mergeCell ref="B64:B65"/>
    <mergeCell ref="A53:A57"/>
    <mergeCell ref="C19:C22"/>
    <mergeCell ref="B28:B32"/>
    <mergeCell ref="B23:B27"/>
    <mergeCell ref="C28:C32"/>
    <mergeCell ref="B19:B22"/>
    <mergeCell ref="A43:A47"/>
    <mergeCell ref="A38:A42"/>
    <mergeCell ref="B38:B42"/>
    <mergeCell ref="C48:C52"/>
    <mergeCell ref="A48:A52"/>
    <mergeCell ref="B48:B52"/>
    <mergeCell ref="B53:B57"/>
    <mergeCell ref="C59:C61"/>
    <mergeCell ref="A14:A18"/>
    <mergeCell ref="B14:B18"/>
    <mergeCell ref="C14:C18"/>
    <mergeCell ref="B43:B47"/>
    <mergeCell ref="A33:A37"/>
    <mergeCell ref="B33:B37"/>
    <mergeCell ref="C33:C37"/>
    <mergeCell ref="C43:C47"/>
    <mergeCell ref="C38:C42"/>
    <mergeCell ref="A28:A32"/>
    <mergeCell ref="A23:A27"/>
    <mergeCell ref="C23:C27"/>
    <mergeCell ref="A19:A22"/>
    <mergeCell ref="K1:M1"/>
    <mergeCell ref="A3:M3"/>
    <mergeCell ref="B5:B7"/>
    <mergeCell ref="C5:C7"/>
    <mergeCell ref="E5:M5"/>
    <mergeCell ref="A5:A7"/>
    <mergeCell ref="D5:D6"/>
  </mergeCells>
  <phoneticPr fontId="6" type="noConversion"/>
  <printOptions horizontalCentered="1"/>
  <pageMargins left="0.43307086614173229" right="0.43307086614173229" top="0.94488188976377963" bottom="0.55118110236220474" header="0.15748031496062992" footer="0.15748031496062992"/>
  <pageSetup paperSize="9" scale="49" firstPageNumber="16" fitToHeight="12" orientation="landscape" useFirstPageNumber="1" r:id="rId1"/>
  <headerFooter scaleWithDoc="0">
    <oddHeader>&amp;C&amp;"Times New Roman,обычный"&amp;P</oddHeader>
  </headerFooter>
  <rowBreaks count="4" manualBreakCount="4">
    <brk id="18" max="12" man="1"/>
    <brk id="32" max="12" man="1"/>
    <brk id="47" max="12" man="1"/>
    <brk id="58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бюджет прил 2</vt:lpstr>
      <vt:lpstr>Прогноз прил 3</vt:lpstr>
      <vt:lpstr>'Прогноз прил 3'!_Hlk331752892</vt:lpstr>
      <vt:lpstr>'бюджет прил 2'!Заголовки_для_печати</vt:lpstr>
      <vt:lpstr>'Прогноз прил 3'!Заголовки_для_печати</vt:lpstr>
      <vt:lpstr>'бюджет прил 2'!Область_печати</vt:lpstr>
      <vt:lpstr>'Прогноз прил 3'!Область_печати</vt:lpstr>
    </vt:vector>
  </TitlesOfParts>
  <Company>АКО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n227gsv</dc:creator>
  <cp:lastModifiedBy>Любовь В. Кузнецова</cp:lastModifiedBy>
  <cp:lastPrinted>2018-03-06T10:08:56Z</cp:lastPrinted>
  <dcterms:created xsi:type="dcterms:W3CDTF">2013-09-15T08:28:45Z</dcterms:created>
  <dcterms:modified xsi:type="dcterms:W3CDTF">2018-03-21T08:21:14Z</dcterms:modified>
</cp:coreProperties>
</file>